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en_skoroszyt"/>
  <mc:AlternateContent xmlns:mc="http://schemas.openxmlformats.org/markup-compatibility/2006">
    <mc:Choice Requires="x15">
      <x15ac:absPath xmlns:x15ac="http://schemas.microsoft.com/office/spreadsheetml/2010/11/ac" url="C:\_pb_0\6.Projekty\7_wpgip\21-WERYFIKACJA\01-ks-elektr\"/>
    </mc:Choice>
  </mc:AlternateContent>
  <xr:revisionPtr revIDLastSave="0" documentId="13_ncr:1_{0045D1EB-EB25-4F77-A42B-D03FBB53F1AF}" xr6:coauthVersionLast="47" xr6:coauthVersionMax="47" xr10:uidLastSave="{00000000-0000-0000-0000-000000000000}"/>
  <bookViews>
    <workbookView xWindow="-120" yWindow="-120" windowWidth="29040" windowHeight="17520" tabRatio="667" xr2:uid="{00000000-000D-0000-FFFF-FFFF00000000}"/>
  </bookViews>
  <sheets>
    <sheet name="KWP - Weryfikacja" sheetId="2" r:id="rId1"/>
    <sheet name="POBRZEŻA" sheetId="7" r:id="rId2"/>
    <sheet name="POJEZIERZA" sheetId="6" r:id="rId3"/>
    <sheet name="NIZINY" sheetId="5" r:id="rId4"/>
    <sheet name="WYŻYNY" sheetId="4" r:id="rId5"/>
    <sheet name="POGÓRZA" sheetId="3" r:id="rId6"/>
    <sheet name="GÓRY" sheetId="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0" i="2" l="1"/>
  <c r="G50" i="2"/>
  <c r="I48" i="2"/>
  <c r="G48" i="2"/>
  <c r="G56" i="7"/>
  <c r="G46" i="7"/>
  <c r="D57" i="7"/>
  <c r="F55" i="7"/>
  <c r="D55" i="7"/>
  <c r="D47" i="7"/>
  <c r="F45" i="7"/>
  <c r="D45" i="7"/>
  <c r="B35" i="7"/>
  <c r="B34" i="7"/>
  <c r="B33" i="7"/>
  <c r="B32" i="7"/>
  <c r="U31" i="7"/>
  <c r="S31" i="7"/>
  <c r="D35" i="7" s="1"/>
  <c r="F35" i="7" s="1"/>
  <c r="O31" i="7"/>
  <c r="M31" i="7"/>
  <c r="D33" i="7" s="1"/>
  <c r="F33" i="7" s="1"/>
  <c r="B10" i="7"/>
  <c r="U4" i="7"/>
  <c r="S4" i="7"/>
  <c r="D34" i="7" s="1"/>
  <c r="F34" i="7" s="1"/>
  <c r="O4" i="7"/>
  <c r="M4" i="7"/>
  <c r="D32" i="7" s="1"/>
  <c r="H32" i="7" s="1"/>
  <c r="O1" i="7"/>
  <c r="N1" i="7"/>
  <c r="L1" i="7"/>
  <c r="K1" i="7"/>
  <c r="U99" i="6"/>
  <c r="S99" i="6"/>
  <c r="D43" i="6" s="1"/>
  <c r="O99" i="6"/>
  <c r="M99" i="6"/>
  <c r="D37" i="6" s="1"/>
  <c r="U80" i="6"/>
  <c r="S80" i="6"/>
  <c r="D42" i="6" s="1"/>
  <c r="O80" i="6"/>
  <c r="M80" i="6"/>
  <c r="D36" i="6" s="1"/>
  <c r="D65" i="6"/>
  <c r="G64" i="6"/>
  <c r="F63" i="6"/>
  <c r="D63" i="6"/>
  <c r="U61" i="6"/>
  <c r="S61" i="6"/>
  <c r="D41" i="6" s="1"/>
  <c r="H41" i="6" s="1"/>
  <c r="O61" i="6"/>
  <c r="M61" i="6"/>
  <c r="D35" i="6" s="1"/>
  <c r="F35" i="6" s="1"/>
  <c r="D55" i="6"/>
  <c r="G54" i="6"/>
  <c r="F53" i="6"/>
  <c r="D53" i="6"/>
  <c r="B43" i="6"/>
  <c r="B42" i="6"/>
  <c r="B41" i="6"/>
  <c r="U42" i="6"/>
  <c r="S42" i="6"/>
  <c r="D40" i="6" s="1"/>
  <c r="H40" i="6" s="1"/>
  <c r="O42" i="6"/>
  <c r="M42" i="6"/>
  <c r="D34" i="6" s="1"/>
  <c r="B40" i="6"/>
  <c r="B39" i="6"/>
  <c r="B38" i="6"/>
  <c r="B37" i="6"/>
  <c r="B36" i="6"/>
  <c r="B35" i="6"/>
  <c r="B34" i="6"/>
  <c r="B33" i="6"/>
  <c r="B32" i="6"/>
  <c r="U23" i="6"/>
  <c r="S23" i="6"/>
  <c r="D39" i="6" s="1"/>
  <c r="O23" i="6"/>
  <c r="M23" i="6"/>
  <c r="D33" i="6" s="1"/>
  <c r="H33" i="6" s="1"/>
  <c r="B10" i="6"/>
  <c r="U4" i="6"/>
  <c r="S4" i="6"/>
  <c r="D38" i="6" s="1"/>
  <c r="O4" i="6"/>
  <c r="M4" i="6"/>
  <c r="D32" i="6" s="1"/>
  <c r="F32" i="6" s="1"/>
  <c r="O1" i="6"/>
  <c r="N1" i="6"/>
  <c r="L1" i="6"/>
  <c r="K1" i="6"/>
  <c r="U84" i="5"/>
  <c r="S84" i="5"/>
  <c r="D43" i="5" s="1"/>
  <c r="O84" i="5"/>
  <c r="M84" i="5"/>
  <c r="D37" i="5" s="1"/>
  <c r="U68" i="5"/>
  <c r="S68" i="5"/>
  <c r="D42" i="5" s="1"/>
  <c r="O68" i="5"/>
  <c r="M68" i="5"/>
  <c r="D36" i="5" s="1"/>
  <c r="D65" i="5"/>
  <c r="G64" i="5"/>
  <c r="F63" i="5"/>
  <c r="D63" i="5"/>
  <c r="U52" i="5"/>
  <c r="S52" i="5"/>
  <c r="D41" i="5" s="1"/>
  <c r="H41" i="5" s="1"/>
  <c r="O52" i="5"/>
  <c r="M52" i="5"/>
  <c r="D35" i="5" s="1"/>
  <c r="H35" i="5" s="1"/>
  <c r="D55" i="5"/>
  <c r="G54" i="5"/>
  <c r="F53" i="5"/>
  <c r="D53" i="5"/>
  <c r="B43" i="5"/>
  <c r="B42" i="5"/>
  <c r="B41" i="5"/>
  <c r="U36" i="5"/>
  <c r="S36" i="5"/>
  <c r="D40" i="5" s="1"/>
  <c r="O36" i="5"/>
  <c r="M36" i="5"/>
  <c r="D34" i="5" s="1"/>
  <c r="B40" i="5"/>
  <c r="B39" i="5"/>
  <c r="B38" i="5"/>
  <c r="B37" i="5"/>
  <c r="B36" i="5"/>
  <c r="B35" i="5"/>
  <c r="B34" i="5"/>
  <c r="B33" i="5"/>
  <c r="D32" i="5"/>
  <c r="F32" i="5" s="1"/>
  <c r="B32" i="5"/>
  <c r="U20" i="5"/>
  <c r="S20" i="5"/>
  <c r="D39" i="5" s="1"/>
  <c r="O20" i="5"/>
  <c r="M20" i="5"/>
  <c r="D33" i="5" s="1"/>
  <c r="B10" i="5"/>
  <c r="U4" i="5"/>
  <c r="S4" i="5"/>
  <c r="D38" i="5" s="1"/>
  <c r="H38" i="5" s="1"/>
  <c r="O4" i="5"/>
  <c r="M4" i="5"/>
  <c r="O1" i="5"/>
  <c r="N1" i="5"/>
  <c r="L1" i="5"/>
  <c r="K1" i="5"/>
  <c r="G64" i="4"/>
  <c r="G54" i="4"/>
  <c r="B43" i="4"/>
  <c r="B37" i="4"/>
  <c r="U94" i="4"/>
  <c r="S94" i="4"/>
  <c r="D43" i="4" s="1"/>
  <c r="F43" i="4" s="1"/>
  <c r="O94" i="4"/>
  <c r="M94" i="4"/>
  <c r="D37" i="4" s="1"/>
  <c r="H37" i="4" s="1"/>
  <c r="D65" i="4"/>
  <c r="F63" i="4"/>
  <c r="D63" i="4"/>
  <c r="D55" i="4"/>
  <c r="F53" i="4"/>
  <c r="D53" i="4"/>
  <c r="B42" i="4"/>
  <c r="B41" i="4"/>
  <c r="B40" i="4"/>
  <c r="B39" i="4"/>
  <c r="B38" i="4"/>
  <c r="U76" i="4"/>
  <c r="S76" i="4"/>
  <c r="D42" i="4" s="1"/>
  <c r="F42" i="4" s="1"/>
  <c r="O76" i="4"/>
  <c r="M76" i="4"/>
  <c r="D36" i="4" s="1"/>
  <c r="F36" i="4" s="1"/>
  <c r="B36" i="4"/>
  <c r="B35" i="4"/>
  <c r="B34" i="4"/>
  <c r="B33" i="4"/>
  <c r="B32" i="4"/>
  <c r="U58" i="4"/>
  <c r="S58" i="4"/>
  <c r="D41" i="4" s="1"/>
  <c r="F41" i="4" s="1"/>
  <c r="O58" i="4"/>
  <c r="M58" i="4"/>
  <c r="D35" i="4" s="1"/>
  <c r="F35" i="4" s="1"/>
  <c r="U40" i="4"/>
  <c r="S40" i="4"/>
  <c r="D40" i="4" s="1"/>
  <c r="H40" i="4" s="1"/>
  <c r="O40" i="4"/>
  <c r="M40" i="4"/>
  <c r="D34" i="4" s="1"/>
  <c r="F34" i="4" s="1"/>
  <c r="U22" i="4"/>
  <c r="S22" i="4"/>
  <c r="D39" i="4" s="1"/>
  <c r="F39" i="4" s="1"/>
  <c r="O22" i="4"/>
  <c r="M22" i="4"/>
  <c r="D33" i="4" s="1"/>
  <c r="F33" i="4" s="1"/>
  <c r="B10" i="4"/>
  <c r="U4" i="4"/>
  <c r="S4" i="4"/>
  <c r="D38" i="4" s="1"/>
  <c r="F38" i="4" s="1"/>
  <c r="O4" i="4"/>
  <c r="M4" i="4"/>
  <c r="D32" i="4" s="1"/>
  <c r="H32" i="4" s="1"/>
  <c r="O1" i="4"/>
  <c r="N1" i="4"/>
  <c r="L1" i="4"/>
  <c r="K1" i="4"/>
  <c r="B48" i="3"/>
  <c r="O148" i="3"/>
  <c r="M148" i="3"/>
  <c r="D48" i="3" s="1"/>
  <c r="O139" i="3"/>
  <c r="M139" i="3"/>
  <c r="D47" i="3" s="1"/>
  <c r="U166" i="3"/>
  <c r="S166" i="3"/>
  <c r="U157" i="3"/>
  <c r="S157" i="3"/>
  <c r="U148" i="3"/>
  <c r="S148" i="3"/>
  <c r="U139" i="3"/>
  <c r="S139" i="3"/>
  <c r="D66" i="3" s="1"/>
  <c r="U130" i="3"/>
  <c r="S130" i="3"/>
  <c r="D65" i="3" s="1"/>
  <c r="H65" i="3" s="1"/>
  <c r="U121" i="3"/>
  <c r="S121" i="3"/>
  <c r="D64" i="3" s="1"/>
  <c r="H64" i="3" s="1"/>
  <c r="U112" i="3"/>
  <c r="S112" i="3"/>
  <c r="O130" i="3"/>
  <c r="M130" i="3"/>
  <c r="D46" i="3" s="1"/>
  <c r="U103" i="3"/>
  <c r="S103" i="3"/>
  <c r="O121" i="3"/>
  <c r="M121" i="3"/>
  <c r="U94" i="3"/>
  <c r="S94" i="3"/>
  <c r="D61" i="3" s="1"/>
  <c r="H61" i="3" s="1"/>
  <c r="O112" i="3"/>
  <c r="M112" i="3"/>
  <c r="D44" i="3" s="1"/>
  <c r="H44" i="3" s="1"/>
  <c r="U85" i="3"/>
  <c r="S85" i="3"/>
  <c r="O103" i="3"/>
  <c r="M103" i="3"/>
  <c r="U76" i="3"/>
  <c r="S76" i="3"/>
  <c r="O94" i="3"/>
  <c r="M94" i="3"/>
  <c r="D91" i="3"/>
  <c r="G90" i="3"/>
  <c r="F89" i="3"/>
  <c r="D89" i="3"/>
  <c r="U67" i="3"/>
  <c r="S67" i="3"/>
  <c r="D58" i="3" s="1"/>
  <c r="F58" i="3" s="1"/>
  <c r="O85" i="3"/>
  <c r="M85" i="3"/>
  <c r="D41" i="3" s="1"/>
  <c r="H41" i="3" s="1"/>
  <c r="D81" i="3"/>
  <c r="G80" i="3"/>
  <c r="F79" i="3"/>
  <c r="D79" i="3"/>
  <c r="U58" i="3"/>
  <c r="S58" i="3"/>
  <c r="O76" i="3"/>
  <c r="M76" i="3"/>
  <c r="B69" i="3"/>
  <c r="U49" i="3"/>
  <c r="S49" i="3"/>
  <c r="D56" i="3" s="1"/>
  <c r="H56" i="3" s="1"/>
  <c r="O67" i="3"/>
  <c r="M67" i="3"/>
  <c r="B68" i="3"/>
  <c r="B67" i="3"/>
  <c r="B66" i="3"/>
  <c r="B65" i="3"/>
  <c r="B64" i="3"/>
  <c r="B63" i="3"/>
  <c r="B62" i="3"/>
  <c r="B61" i="3"/>
  <c r="B60" i="3"/>
  <c r="U40" i="3"/>
  <c r="S40" i="3"/>
  <c r="O58" i="3"/>
  <c r="M58" i="3"/>
  <c r="D38" i="3" s="1"/>
  <c r="B59" i="3"/>
  <c r="B58" i="3"/>
  <c r="B57" i="3"/>
  <c r="B56" i="3"/>
  <c r="B55" i="3"/>
  <c r="B54" i="3"/>
  <c r="B53" i="3"/>
  <c r="B52" i="3"/>
  <c r="B51" i="3"/>
  <c r="U31" i="3"/>
  <c r="S31" i="3"/>
  <c r="D54" i="3" s="1"/>
  <c r="F54" i="3" s="1"/>
  <c r="O49" i="3"/>
  <c r="M49" i="3"/>
  <c r="B50" i="3"/>
  <c r="B49" i="3"/>
  <c r="B47" i="3"/>
  <c r="B46" i="3"/>
  <c r="B45" i="3"/>
  <c r="B44" i="3"/>
  <c r="B43" i="3"/>
  <c r="B42" i="3"/>
  <c r="B41" i="3"/>
  <c r="U22" i="3"/>
  <c r="S22" i="3"/>
  <c r="O40" i="3"/>
  <c r="M40" i="3"/>
  <c r="B40" i="3"/>
  <c r="B39" i="3"/>
  <c r="B38" i="3"/>
  <c r="B37" i="3"/>
  <c r="B36" i="3"/>
  <c r="B35" i="3"/>
  <c r="B34" i="3"/>
  <c r="B33" i="3"/>
  <c r="B32" i="3"/>
  <c r="U13" i="3"/>
  <c r="S13" i="3"/>
  <c r="O31" i="3"/>
  <c r="M31" i="3"/>
  <c r="D35" i="3" s="1"/>
  <c r="H35" i="3" s="1"/>
  <c r="U4" i="3"/>
  <c r="S4" i="3"/>
  <c r="O22" i="3"/>
  <c r="M22" i="3"/>
  <c r="D34" i="3" s="1"/>
  <c r="O166" i="3"/>
  <c r="M166" i="3"/>
  <c r="D50" i="3" s="1"/>
  <c r="H50" i="3" s="1"/>
  <c r="O13" i="3"/>
  <c r="M13" i="3"/>
  <c r="B10" i="3"/>
  <c r="O157" i="3"/>
  <c r="M157" i="3"/>
  <c r="O4" i="3"/>
  <c r="M4" i="3"/>
  <c r="D32" i="3" s="1"/>
  <c r="O1" i="3"/>
  <c r="N1" i="3"/>
  <c r="L1" i="3"/>
  <c r="K1" i="3"/>
  <c r="B10" i="1"/>
  <c r="O1" i="1"/>
  <c r="N1" i="1"/>
  <c r="K1" i="1"/>
  <c r="L1" i="1"/>
  <c r="D90" i="1"/>
  <c r="D80" i="1"/>
  <c r="G91" i="1"/>
  <c r="F90" i="1"/>
  <c r="D92" i="1"/>
  <c r="F80" i="1"/>
  <c r="D82" i="1"/>
  <c r="G81" i="1"/>
  <c r="B69" i="1"/>
  <c r="B68" i="1"/>
  <c r="B67" i="1"/>
  <c r="B66" i="1"/>
  <c r="B65" i="1"/>
  <c r="B64" i="1"/>
  <c r="B63" i="1"/>
  <c r="B70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39" i="1"/>
  <c r="B38" i="1"/>
  <c r="B37" i="1"/>
  <c r="B36" i="1"/>
  <c r="B35" i="1"/>
  <c r="B34" i="1"/>
  <c r="B33" i="1"/>
  <c r="B46" i="1"/>
  <c r="B45" i="1"/>
  <c r="B44" i="1"/>
  <c r="B43" i="1"/>
  <c r="B42" i="1"/>
  <c r="B41" i="1"/>
  <c r="B40" i="1"/>
  <c r="B32" i="1"/>
  <c r="U193" i="1"/>
  <c r="S193" i="1"/>
  <c r="U184" i="1"/>
  <c r="S184" i="1"/>
  <c r="U175" i="1"/>
  <c r="S175" i="1"/>
  <c r="U166" i="1"/>
  <c r="S166" i="1"/>
  <c r="D66" i="1" s="1"/>
  <c r="U157" i="1"/>
  <c r="S157" i="1"/>
  <c r="U148" i="1"/>
  <c r="S148" i="1"/>
  <c r="D64" i="1" s="1"/>
  <c r="U139" i="1"/>
  <c r="S139" i="1"/>
  <c r="D63" i="1" s="1"/>
  <c r="F63" i="1" s="1"/>
  <c r="U130" i="1"/>
  <c r="S130" i="1"/>
  <c r="U121" i="1"/>
  <c r="S121" i="1"/>
  <c r="U112" i="1"/>
  <c r="S112" i="1"/>
  <c r="D60" i="1" s="1"/>
  <c r="F60" i="1" s="1"/>
  <c r="U103" i="1"/>
  <c r="S103" i="1"/>
  <c r="D59" i="1" s="1"/>
  <c r="H59" i="1" s="1"/>
  <c r="U94" i="1"/>
  <c r="S94" i="1"/>
  <c r="U85" i="1"/>
  <c r="S85" i="1"/>
  <c r="D57" i="1" s="1"/>
  <c r="U76" i="1"/>
  <c r="S76" i="1"/>
  <c r="D56" i="1" s="1"/>
  <c r="F56" i="1" s="1"/>
  <c r="U67" i="1"/>
  <c r="S67" i="1"/>
  <c r="U58" i="1"/>
  <c r="S58" i="1"/>
  <c r="U49" i="1"/>
  <c r="S49" i="1"/>
  <c r="U40" i="1"/>
  <c r="S40" i="1"/>
  <c r="D52" i="1" s="1"/>
  <c r="U31" i="1"/>
  <c r="S31" i="1"/>
  <c r="U22" i="1"/>
  <c r="S22" i="1"/>
  <c r="D50" i="1" s="1"/>
  <c r="U13" i="1"/>
  <c r="S13" i="1"/>
  <c r="D49" i="1" s="1"/>
  <c r="F49" i="1" s="1"/>
  <c r="U4" i="1"/>
  <c r="S4" i="1"/>
  <c r="O139" i="1"/>
  <c r="M139" i="1"/>
  <c r="D47" i="1" s="1"/>
  <c r="H47" i="1" s="1"/>
  <c r="O130" i="1"/>
  <c r="M130" i="1"/>
  <c r="D46" i="1" s="1"/>
  <c r="O121" i="1"/>
  <c r="M121" i="1"/>
  <c r="D45" i="1" s="1"/>
  <c r="O112" i="1"/>
  <c r="M112" i="1"/>
  <c r="O103" i="1"/>
  <c r="M103" i="1"/>
  <c r="D43" i="1" s="1"/>
  <c r="O94" i="1"/>
  <c r="M94" i="1"/>
  <c r="D42" i="1" s="1"/>
  <c r="F42" i="1" s="1"/>
  <c r="O85" i="1"/>
  <c r="M85" i="1"/>
  <c r="O76" i="1"/>
  <c r="M76" i="1"/>
  <c r="D40" i="1" s="1"/>
  <c r="O67" i="1"/>
  <c r="M67" i="1"/>
  <c r="D39" i="1" s="1"/>
  <c r="O58" i="1"/>
  <c r="M58" i="1"/>
  <c r="D38" i="1" s="1"/>
  <c r="H38" i="1" s="1"/>
  <c r="O49" i="1"/>
  <c r="M49" i="1"/>
  <c r="O40" i="1"/>
  <c r="M40" i="1"/>
  <c r="D36" i="1" s="1"/>
  <c r="H36" i="1" s="1"/>
  <c r="O31" i="1"/>
  <c r="M31" i="1"/>
  <c r="D35" i="1" s="1"/>
  <c r="H35" i="1" s="1"/>
  <c r="O22" i="1"/>
  <c r="M22" i="1"/>
  <c r="O13" i="1"/>
  <c r="M13" i="1"/>
  <c r="D33" i="1" s="1"/>
  <c r="H33" i="1" s="1"/>
  <c r="O4" i="1"/>
  <c r="M4" i="1"/>
  <c r="H34" i="7" l="1"/>
  <c r="H33" i="7"/>
  <c r="H35" i="7"/>
  <c r="F32" i="7"/>
  <c r="H42" i="4"/>
  <c r="H36" i="4"/>
  <c r="F36" i="6"/>
  <c r="H36" i="6"/>
  <c r="H38" i="6"/>
  <c r="F38" i="6"/>
  <c r="H42" i="6"/>
  <c r="F42" i="6"/>
  <c r="F37" i="6"/>
  <c r="H37" i="6"/>
  <c r="H39" i="6"/>
  <c r="F39" i="6"/>
  <c r="H34" i="6"/>
  <c r="F34" i="6"/>
  <c r="H43" i="6"/>
  <c r="F43" i="6"/>
  <c r="F41" i="6"/>
  <c r="H35" i="6"/>
  <c r="H32" i="6"/>
  <c r="F40" i="6"/>
  <c r="F33" i="6"/>
  <c r="H33" i="5"/>
  <c r="F33" i="5"/>
  <c r="F39" i="5"/>
  <c r="H39" i="5"/>
  <c r="H34" i="5"/>
  <c r="F34" i="5"/>
  <c r="H40" i="5"/>
  <c r="F40" i="5"/>
  <c r="H36" i="5"/>
  <c r="F36" i="5"/>
  <c r="H42" i="5"/>
  <c r="F42" i="5"/>
  <c r="H37" i="5"/>
  <c r="F37" i="5"/>
  <c r="H43" i="5"/>
  <c r="F43" i="5"/>
  <c r="F38" i="5"/>
  <c r="F35" i="5"/>
  <c r="F41" i="5"/>
  <c r="H32" i="5"/>
  <c r="H43" i="4"/>
  <c r="H38" i="4"/>
  <c r="H41" i="4"/>
  <c r="F40" i="4"/>
  <c r="H39" i="4"/>
  <c r="H33" i="4"/>
  <c r="F37" i="4"/>
  <c r="H35" i="4"/>
  <c r="H34" i="4"/>
  <c r="F32" i="4"/>
  <c r="F44" i="3"/>
  <c r="H54" i="3"/>
  <c r="D60" i="3"/>
  <c r="H60" i="3" s="1"/>
  <c r="H58" i="3"/>
  <c r="D52" i="3"/>
  <c r="H52" i="3" s="1"/>
  <c r="D67" i="3"/>
  <c r="H67" i="3" s="1"/>
  <c r="D55" i="3"/>
  <c r="H55" i="3" s="1"/>
  <c r="D68" i="3"/>
  <c r="H68" i="3" s="1"/>
  <c r="D33" i="3"/>
  <c r="H33" i="3" s="1"/>
  <c r="D57" i="3"/>
  <c r="H57" i="3" s="1"/>
  <c r="F35" i="3"/>
  <c r="D62" i="3"/>
  <c r="H62" i="3" s="1"/>
  <c r="D69" i="3"/>
  <c r="H69" i="3" s="1"/>
  <c r="D37" i="3"/>
  <c r="H37" i="3" s="1"/>
  <c r="D53" i="3"/>
  <c r="H53" i="3" s="1"/>
  <c r="D59" i="3"/>
  <c r="H59" i="3" s="1"/>
  <c r="D49" i="3"/>
  <c r="D45" i="3"/>
  <c r="H45" i="3" s="1"/>
  <c r="D43" i="3"/>
  <c r="H43" i="3" s="1"/>
  <c r="D42" i="3"/>
  <c r="H42" i="3" s="1"/>
  <c r="D40" i="3"/>
  <c r="H40" i="3" s="1"/>
  <c r="D39" i="3"/>
  <c r="H39" i="3" s="1"/>
  <c r="D36" i="3"/>
  <c r="H36" i="3" s="1"/>
  <c r="H32" i="3"/>
  <c r="F32" i="3"/>
  <c r="H34" i="3"/>
  <c r="F34" i="3"/>
  <c r="H38" i="3"/>
  <c r="F38" i="3"/>
  <c r="H66" i="3"/>
  <c r="F66" i="3"/>
  <c r="F64" i="3"/>
  <c r="H46" i="3"/>
  <c r="F46" i="3"/>
  <c r="D51" i="3"/>
  <c r="D63" i="3"/>
  <c r="F41" i="3"/>
  <c r="H47" i="3"/>
  <c r="F47" i="3"/>
  <c r="F50" i="3"/>
  <c r="F61" i="3"/>
  <c r="F56" i="3"/>
  <c r="F65" i="3"/>
  <c r="D48" i="1"/>
  <c r="D61" i="1"/>
  <c r="D62" i="1"/>
  <c r="H60" i="1"/>
  <c r="H43" i="1"/>
  <c r="F43" i="1"/>
  <c r="F50" i="1"/>
  <c r="H50" i="1"/>
  <c r="F57" i="1"/>
  <c r="H57" i="1"/>
  <c r="F64" i="1"/>
  <c r="H64" i="1"/>
  <c r="F52" i="1"/>
  <c r="H52" i="1"/>
  <c r="F66" i="1"/>
  <c r="H66" i="1"/>
  <c r="F47" i="1"/>
  <c r="D58" i="1"/>
  <c r="H42" i="1"/>
  <c r="F59" i="1"/>
  <c r="D51" i="1"/>
  <c r="D65" i="1"/>
  <c r="D34" i="1"/>
  <c r="H34" i="1" s="1"/>
  <c r="D53" i="1"/>
  <c r="D67" i="1"/>
  <c r="D54" i="1"/>
  <c r="D68" i="1"/>
  <c r="H63" i="1"/>
  <c r="H56" i="1"/>
  <c r="H49" i="1"/>
  <c r="D32" i="1"/>
  <c r="H32" i="1" s="1"/>
  <c r="D41" i="1"/>
  <c r="D55" i="1"/>
  <c r="D69" i="1"/>
  <c r="F45" i="1"/>
  <c r="H45" i="1"/>
  <c r="F39" i="1"/>
  <c r="H39" i="1"/>
  <c r="F46" i="1"/>
  <c r="H46" i="1"/>
  <c r="F40" i="1"/>
  <c r="H40" i="1"/>
  <c r="D37" i="1"/>
  <c r="H37" i="1" s="1"/>
  <c r="D44" i="1"/>
  <c r="F38" i="1"/>
  <c r="F36" i="1"/>
  <c r="F35" i="1"/>
  <c r="F33" i="1"/>
  <c r="F46" i="7" l="1"/>
  <c r="F47" i="7" s="1"/>
  <c r="G46" i="2" s="1"/>
  <c r="F56" i="7"/>
  <c r="F57" i="7" s="1"/>
  <c r="I46" i="2" s="1"/>
  <c r="F54" i="6"/>
  <c r="F55" i="6" s="1"/>
  <c r="G47" i="2" s="1"/>
  <c r="F64" i="6"/>
  <c r="F65" i="6" s="1"/>
  <c r="I47" i="2" s="1"/>
  <c r="F54" i="5"/>
  <c r="F55" i="5" s="1"/>
  <c r="F64" i="5"/>
  <c r="F65" i="5" s="1"/>
  <c r="F64" i="4"/>
  <c r="F65" i="4" s="1"/>
  <c r="I49" i="2" s="1"/>
  <c r="F54" i="4"/>
  <c r="F55" i="4" s="1"/>
  <c r="G49" i="2" s="1"/>
  <c r="F62" i="3"/>
  <c r="F53" i="3"/>
  <c r="F52" i="3"/>
  <c r="F45" i="3"/>
  <c r="F43" i="3"/>
  <c r="F60" i="3"/>
  <c r="F33" i="3"/>
  <c r="F68" i="3"/>
  <c r="F42" i="3"/>
  <c r="F55" i="3"/>
  <c r="F67" i="3"/>
  <c r="F37" i="3"/>
  <c r="F69" i="3"/>
  <c r="F59" i="3"/>
  <c r="F39" i="3"/>
  <c r="F36" i="3"/>
  <c r="F57" i="3"/>
  <c r="F49" i="3"/>
  <c r="H49" i="3"/>
  <c r="F40" i="3"/>
  <c r="H51" i="3"/>
  <c r="F51" i="3"/>
  <c r="H63" i="3"/>
  <c r="F63" i="3"/>
  <c r="F32" i="1"/>
  <c r="F34" i="1"/>
  <c r="F48" i="1"/>
  <c r="H48" i="1"/>
  <c r="F62" i="1"/>
  <c r="H62" i="1"/>
  <c r="F61" i="1"/>
  <c r="H61" i="1"/>
  <c r="F51" i="1"/>
  <c r="H51" i="1"/>
  <c r="F68" i="1"/>
  <c r="H68" i="1"/>
  <c r="F58" i="1"/>
  <c r="H58" i="1"/>
  <c r="F54" i="1"/>
  <c r="H54" i="1"/>
  <c r="F37" i="1"/>
  <c r="F69" i="1"/>
  <c r="H69" i="1"/>
  <c r="F67" i="1"/>
  <c r="H67" i="1"/>
  <c r="F55" i="1"/>
  <c r="H55" i="1"/>
  <c r="F53" i="1"/>
  <c r="H53" i="1"/>
  <c r="F41" i="1"/>
  <c r="H41" i="1"/>
  <c r="F65" i="1"/>
  <c r="H65" i="1"/>
  <c r="F44" i="1"/>
  <c r="H44" i="1"/>
  <c r="F80" i="3" l="1"/>
  <c r="F81" i="3" s="1"/>
  <c r="F90" i="3"/>
  <c r="F91" i="3" s="1"/>
  <c r="F91" i="1"/>
  <c r="F92" i="1" s="1"/>
  <c r="I51" i="2" s="1"/>
  <c r="F81" i="1"/>
  <c r="F82" i="1" s="1"/>
  <c r="G51" i="2" s="1"/>
</calcChain>
</file>

<file path=xl/sharedStrings.xml><?xml version="1.0" encoding="utf-8"?>
<sst xmlns="http://schemas.openxmlformats.org/spreadsheetml/2006/main" count="2516" uniqueCount="1763">
  <si>
    <t>ID</t>
  </si>
  <si>
    <t>Nr w klubie:</t>
  </si>
  <si>
    <t>Nr weryf.</t>
  </si>
  <si>
    <t>Data</t>
  </si>
  <si>
    <t>Potwierdzenie</t>
  </si>
  <si>
    <t>Imię i nazwisko uczestnika:</t>
  </si>
  <si>
    <t>Weryfikacja</t>
  </si>
  <si>
    <t>Korona Widoków Polskich</t>
  </si>
  <si>
    <t>GÓRY</t>
  </si>
  <si>
    <t>XG-1</t>
  </si>
  <si>
    <t>XG-2</t>
  </si>
  <si>
    <t>XG-3</t>
  </si>
  <si>
    <t>XG-4</t>
  </si>
  <si>
    <t>XG-5</t>
  </si>
  <si>
    <t>GÓRY IZERSKIE</t>
  </si>
  <si>
    <t>Miejsce / Punkt widokowy</t>
  </si>
  <si>
    <t>Gdzie potwierdzenie</t>
  </si>
  <si>
    <t>XG-6</t>
  </si>
  <si>
    <t>XG-7</t>
  </si>
  <si>
    <t>XG-8</t>
  </si>
  <si>
    <t>XG-9</t>
  </si>
  <si>
    <t>XG-10</t>
  </si>
  <si>
    <t>XG-11</t>
  </si>
  <si>
    <t>Czerniawska Kopa (776)</t>
  </si>
  <si>
    <t>Sępia Góra (829)</t>
  </si>
  <si>
    <t>Skałki Zakochanych (684)</t>
  </si>
  <si>
    <t>Wysoki Kamień (1058)</t>
  </si>
  <si>
    <t>Zbójeckie Skały (670)</t>
  </si>
  <si>
    <t>Śnieżne Kotły (1483)</t>
  </si>
  <si>
    <t>Złoty Widok w Michałowicach (650)</t>
  </si>
  <si>
    <t>Śląskie Kamienie (1414)</t>
  </si>
  <si>
    <t>Zamek Chojnik (612)</t>
  </si>
  <si>
    <t>Schronisko Samotnia (1200)</t>
  </si>
  <si>
    <t>Skalny Stół (1284)</t>
  </si>
  <si>
    <t>KARKONOSZE</t>
  </si>
  <si>
    <t>RUDAWY JANOWICKIE</t>
  </si>
  <si>
    <t>XG-12</t>
  </si>
  <si>
    <t>XG-13</t>
  </si>
  <si>
    <t>XG-14</t>
  </si>
  <si>
    <t>XG-15</t>
  </si>
  <si>
    <t>XG-16</t>
  </si>
  <si>
    <t>XG-17</t>
  </si>
  <si>
    <t>Rudnik (853)</t>
  </si>
  <si>
    <t>Krzyżna Góra (654)</t>
  </si>
  <si>
    <t>Ostra Mała (945)</t>
  </si>
  <si>
    <t>Lwia Góra (718)</t>
  </si>
  <si>
    <t>Przeł. Rędzinki (800)</t>
  </si>
  <si>
    <t>Kolorowe Jeziorka (563)</t>
  </si>
  <si>
    <t>GÓRY KACZAWSKIE</t>
  </si>
  <si>
    <t>XG-18</t>
  </si>
  <si>
    <t>Góra Szybowcowa (560)</t>
  </si>
  <si>
    <t>XG-19</t>
  </si>
  <si>
    <t>Łysa Góra (711)</t>
  </si>
  <si>
    <t>XG-20</t>
  </si>
  <si>
    <t>Okole (722)</t>
  </si>
  <si>
    <t>XG-21</t>
  </si>
  <si>
    <t>Różanka (625)</t>
  </si>
  <si>
    <t>GÓRY WAŁBRZYSKIE</t>
  </si>
  <si>
    <t>XG-22</t>
  </si>
  <si>
    <t>Trójgarb (778)</t>
  </si>
  <si>
    <t>XG-23</t>
  </si>
  <si>
    <t>Kopisko (Wzgórze Bismarcka) (687)</t>
  </si>
  <si>
    <t>XG-24</t>
  </si>
  <si>
    <t>Wzgórze Giedymina (532)</t>
  </si>
  <si>
    <t>XG-25</t>
  </si>
  <si>
    <t>Wałbrzych - park (490)</t>
  </si>
  <si>
    <t>XG-26</t>
  </si>
  <si>
    <t>Jałowiec (750)</t>
  </si>
  <si>
    <t>GÓRY KAMIENNE</t>
  </si>
  <si>
    <t>XG-27</t>
  </si>
  <si>
    <t>Bogoria (645)</t>
  </si>
  <si>
    <t>XG-28</t>
  </si>
  <si>
    <t>Wysoka (808)</t>
  </si>
  <si>
    <t>XG-29</t>
  </si>
  <si>
    <t>Dzikowiec (836)</t>
  </si>
  <si>
    <t>XG-30</t>
  </si>
  <si>
    <t>Kostrzyna (905)</t>
  </si>
  <si>
    <t>XG-31</t>
  </si>
  <si>
    <t>Gomólnik (800)</t>
  </si>
  <si>
    <t>GÓRY SOWIE</t>
  </si>
  <si>
    <t>XG-32</t>
  </si>
  <si>
    <t>Zamek Grodno (450)</t>
  </si>
  <si>
    <t>XG-33</t>
  </si>
  <si>
    <t>Schronisko Orzeł (850)</t>
  </si>
  <si>
    <t>XG-34</t>
  </si>
  <si>
    <t>Wielka Sowa (1015)</t>
  </si>
  <si>
    <t>XG-35</t>
  </si>
  <si>
    <t>Kalenica (964)</t>
  </si>
  <si>
    <t>XG-36</t>
  </si>
  <si>
    <t>Koci Grzbiet (540)</t>
  </si>
  <si>
    <t>GÓRY STOŁOWE</t>
  </si>
  <si>
    <t>XG-37</t>
  </si>
  <si>
    <t>Róg (715)</t>
  </si>
  <si>
    <t>XG-38</t>
  </si>
  <si>
    <t>Błędne Skały (850)</t>
  </si>
  <si>
    <t>XG-39</t>
  </si>
  <si>
    <t>Narożnik (849)</t>
  </si>
  <si>
    <t>XG-40</t>
  </si>
  <si>
    <t>Skały Puchacza (740)</t>
  </si>
  <si>
    <t>XG-41</t>
  </si>
  <si>
    <t>Pielgrzym (650)</t>
  </si>
  <si>
    <t>XG-42</t>
  </si>
  <si>
    <t>Schronisko na Szczelińcu Wielkim (900)</t>
  </si>
  <si>
    <t>GÓRY ORLICKIE</t>
  </si>
  <si>
    <t>XG-43</t>
  </si>
  <si>
    <t>Pańska Góra (782)</t>
  </si>
  <si>
    <t>XG-44</t>
  </si>
  <si>
    <t>Orlica (1084)</t>
  </si>
  <si>
    <t>XG-45</t>
  </si>
  <si>
    <t>Zieleniec (granica) (1000)</t>
  </si>
  <si>
    <t>XG-46</t>
  </si>
  <si>
    <t>Parking pod Sołtysią Kopą (885)</t>
  </si>
  <si>
    <t>GÓRY BYSTRZYCKIE</t>
  </si>
  <si>
    <t>XG-47</t>
  </si>
  <si>
    <t>Torfowisko pod Zieleńcem (754)</t>
  </si>
  <si>
    <t>XG-48</t>
  </si>
  <si>
    <t>Kamienna Góra (704)</t>
  </si>
  <si>
    <t>XG-49</t>
  </si>
  <si>
    <t>Jagodna (977)</t>
  </si>
  <si>
    <t>XG-50</t>
  </si>
  <si>
    <t>Czerniec (891)</t>
  </si>
  <si>
    <t>XG-51</t>
  </si>
  <si>
    <t>Jedlnik (746)</t>
  </si>
  <si>
    <t>MASYW ŚNIEŻNIKA</t>
  </si>
  <si>
    <t>XG-52</t>
  </si>
  <si>
    <t>Maria Śnieżna (780)</t>
  </si>
  <si>
    <t>XG-53</t>
  </si>
  <si>
    <t>Skowronia Góra (839)</t>
  </si>
  <si>
    <t>XG-54</t>
  </si>
  <si>
    <t>Trójmorski Wierch (1144)</t>
  </si>
  <si>
    <t>XG-55</t>
  </si>
  <si>
    <t>Czarna Góra (1204)</t>
  </si>
  <si>
    <t>XG-56</t>
  </si>
  <si>
    <t>Śnieżnik (1423)</t>
  </si>
  <si>
    <t>XG-57</t>
  </si>
  <si>
    <t>Stroma (1166)</t>
  </si>
  <si>
    <t>GÓRY ZŁOTE</t>
  </si>
  <si>
    <t>XG-58</t>
  </si>
  <si>
    <t>Trojak (765)</t>
  </si>
  <si>
    <t>XG-59</t>
  </si>
  <si>
    <t>Przełęcz Lądecka (665)</t>
  </si>
  <si>
    <t>XG-60</t>
  </si>
  <si>
    <t>Czernica (1083)</t>
  </si>
  <si>
    <t>XG-61</t>
  </si>
  <si>
    <t>Brusek (1115)</t>
  </si>
  <si>
    <t>GÓRY BARDZKIE</t>
  </si>
  <si>
    <t>XG-62</t>
  </si>
  <si>
    <t>Nad Pawlikiem (540)</t>
  </si>
  <si>
    <t>XG-63</t>
  </si>
  <si>
    <t>Miejsce Hrabowskie (340)</t>
  </si>
  <si>
    <t>XG-64</t>
  </si>
  <si>
    <t>Obryw skalny w Bardzie (440)</t>
  </si>
  <si>
    <t>XG-65</t>
  </si>
  <si>
    <t>Kłodzka Góra (757)</t>
  </si>
  <si>
    <t>GÓRY OPAWSKIE</t>
  </si>
  <si>
    <t>XG-66</t>
  </si>
  <si>
    <t>Szubieniczna Góra w Głuchołazach (323)</t>
  </si>
  <si>
    <t>XG-67</t>
  </si>
  <si>
    <t>Biskupia Kopa (890)</t>
  </si>
  <si>
    <t>XG-68</t>
  </si>
  <si>
    <t>Grzebień (765)</t>
  </si>
  <si>
    <t>XG-69</t>
  </si>
  <si>
    <t>Skałki Karolinki (410)</t>
  </si>
  <si>
    <t>XG-70</t>
  </si>
  <si>
    <t>Srebrna Kopa (785)</t>
  </si>
  <si>
    <t>MASYW ŚLĘŻY</t>
  </si>
  <si>
    <t>XG-71</t>
  </si>
  <si>
    <t>Skalne Capki (502)</t>
  </si>
  <si>
    <t>XG-72</t>
  </si>
  <si>
    <t>Ślęża (717)</t>
  </si>
  <si>
    <t>XG-73</t>
  </si>
  <si>
    <t>Wieżyca (414)</t>
  </si>
  <si>
    <t>GÓRY ŚWIĘTOKRZYSKIE</t>
  </si>
  <si>
    <t>XG-74</t>
  </si>
  <si>
    <t>Miedzianka (356)</t>
  </si>
  <si>
    <t>XG-75</t>
  </si>
  <si>
    <t>Góra Zamkowa (360)</t>
  </si>
  <si>
    <t>XG-76</t>
  </si>
  <si>
    <t>Kadzielnia (295)</t>
  </si>
  <si>
    <t>XG-77</t>
  </si>
  <si>
    <t>Wymyślona (415)</t>
  </si>
  <si>
    <t>XG-78</t>
  </si>
  <si>
    <t>Barbarka (400)</t>
  </si>
  <si>
    <t>XG-79</t>
  </si>
  <si>
    <t>Łysa Góra - Święty Krzyż (580)</t>
  </si>
  <si>
    <t>BESKID ŚLĄSKI</t>
  </si>
  <si>
    <t>XG-80</t>
  </si>
  <si>
    <t>Soszów Wielki (880)</t>
  </si>
  <si>
    <t>XG-81</t>
  </si>
  <si>
    <t>Krzakoska Skała (720)</t>
  </si>
  <si>
    <t>XG-82</t>
  </si>
  <si>
    <t>Trzy Kopce Wiślańskie (810)</t>
  </si>
  <si>
    <t>XG-83</t>
  </si>
  <si>
    <t>Klimczok (1117)</t>
  </si>
  <si>
    <t>XG-84</t>
  </si>
  <si>
    <t>Malinowska Skała (1152)</t>
  </si>
  <si>
    <t>XG-85</t>
  </si>
  <si>
    <t>Barania Góra (1220)</t>
  </si>
  <si>
    <t>MIĘDZYGÓRZE JABŁONKOWSKO-KONIAKOWSKIE</t>
  </si>
  <si>
    <t>XG-86</t>
  </si>
  <si>
    <t>Mołojurski Groń (635)</t>
  </si>
  <si>
    <t>XG-87</t>
  </si>
  <si>
    <t>Kikula (845)</t>
  </si>
  <si>
    <t>XG-88</t>
  </si>
  <si>
    <t>Ochodzita (895)</t>
  </si>
  <si>
    <t>XG-89</t>
  </si>
  <si>
    <t>Koczy Zamek (847)</t>
  </si>
  <si>
    <t>BESKID ŻYWIECKO-KYSUCKI</t>
  </si>
  <si>
    <t>XG-90</t>
  </si>
  <si>
    <t>Rachowiec (954)</t>
  </si>
  <si>
    <t>XG-91</t>
  </si>
  <si>
    <t>Bendoszka Wlk (1144)</t>
  </si>
  <si>
    <t>XG-92</t>
  </si>
  <si>
    <t>XG-93</t>
  </si>
  <si>
    <t>Hala Rycerzowa (1190)</t>
  </si>
  <si>
    <t>XG-94</t>
  </si>
  <si>
    <t>Muńcuł (1165)</t>
  </si>
  <si>
    <t>BESKID ŻYWIECKO-ORAWSKI</t>
  </si>
  <si>
    <t>XG-95</t>
  </si>
  <si>
    <t>Wilczy Groń (662)</t>
  </si>
  <si>
    <t>XG-96</t>
  </si>
  <si>
    <t>Hala Rysianka (1260)</t>
  </si>
  <si>
    <t>XG-97</t>
  </si>
  <si>
    <t>Mędralowa (1168)</t>
  </si>
  <si>
    <t>XG-98</t>
  </si>
  <si>
    <t>Mała Babia Góra (1517)</t>
  </si>
  <si>
    <t>XG-99</t>
  </si>
  <si>
    <t>Mosorny Groń (1047)</t>
  </si>
  <si>
    <t>XG-100</t>
  </si>
  <si>
    <t>Hala Krupowa (1148)</t>
  </si>
  <si>
    <t>PASMA PEWELSKO-KRZESZOWSKIE</t>
  </si>
  <si>
    <t>XG-101</t>
  </si>
  <si>
    <t>Madejów Groń (703)</t>
  </si>
  <si>
    <t>XG-102</t>
  </si>
  <si>
    <t>Garlejów Groń (730)</t>
  </si>
  <si>
    <t>XG-103</t>
  </si>
  <si>
    <t>Błachutówka (545)</t>
  </si>
  <si>
    <t>BESKID MAŁY</t>
  </si>
  <si>
    <t>XG-104</t>
  </si>
  <si>
    <t>Magurka Wilkowicka (904)</t>
  </si>
  <si>
    <t>XG-105</t>
  </si>
  <si>
    <t>Kiczera (827)</t>
  </si>
  <si>
    <t>XG-106</t>
  </si>
  <si>
    <t>Potrójna - Czarny Groń (888)</t>
  </si>
  <si>
    <t>XG-107</t>
  </si>
  <si>
    <t>Gibasówka (820)</t>
  </si>
  <si>
    <t>XG-108</t>
  </si>
  <si>
    <t>Leskowiec (922)</t>
  </si>
  <si>
    <t>BESKID MAKOWSKI</t>
  </si>
  <si>
    <t>XG-109</t>
  </si>
  <si>
    <t>Koskowa Góra (867)</t>
  </si>
  <si>
    <t>XG-110</t>
  </si>
  <si>
    <t>Chełm (614)</t>
  </si>
  <si>
    <t>XG-111</t>
  </si>
  <si>
    <t>Uklejna (680)</t>
  </si>
  <si>
    <t>XG-112</t>
  </si>
  <si>
    <t>Spadzista Polana pod Lubomirem (890)</t>
  </si>
  <si>
    <t>POGÓRZE ORAWSKO-JORDANOWSKIE</t>
  </si>
  <si>
    <t>XG-113</t>
  </si>
  <si>
    <t>Beskidy (801)</t>
  </si>
  <si>
    <t>XG-114</t>
  </si>
  <si>
    <t>Hanuszówka (560)</t>
  </si>
  <si>
    <t>XG-115</t>
  </si>
  <si>
    <t>Janiłówka (817)</t>
  </si>
  <si>
    <t>DZIAŁY ORAWSKIE</t>
  </si>
  <si>
    <t>XG-116</t>
  </si>
  <si>
    <t>Piaskowa Polana (710)</t>
  </si>
  <si>
    <t>XG-117</t>
  </si>
  <si>
    <t>Krasne Górki (725)</t>
  </si>
  <si>
    <t>POGÓRZA PRZEDTATRZAŃSKIE</t>
  </si>
  <si>
    <t>XG-118</t>
  </si>
  <si>
    <t>Ostrysz (1023)</t>
  </si>
  <si>
    <t>XG-119</t>
  </si>
  <si>
    <t>Bachledówka (940)</t>
  </si>
  <si>
    <t>XG-120</t>
  </si>
  <si>
    <t>Gubałówka (1133)</t>
  </si>
  <si>
    <t>XG-121</t>
  </si>
  <si>
    <t>Głodówka (1115)</t>
  </si>
  <si>
    <t>TATRY REGLOWE</t>
  </si>
  <si>
    <t>XG-122</t>
  </si>
  <si>
    <t>Przysłop Miętusi (1190)</t>
  </si>
  <si>
    <t>XG-123</t>
  </si>
  <si>
    <t>Sarnia Skała (1378)</t>
  </si>
  <si>
    <t>XG-124</t>
  </si>
  <si>
    <t>Nosal (1205)</t>
  </si>
  <si>
    <t>XG-125</t>
  </si>
  <si>
    <t>Wielki Kopieniec (1328)</t>
  </si>
  <si>
    <t>XG-126</t>
  </si>
  <si>
    <t>Gęsia Szyja (1489)</t>
  </si>
  <si>
    <t>XG-127</t>
  </si>
  <si>
    <t>Rusinowa Polana (1196)</t>
  </si>
  <si>
    <t>TATRY ZACHODNIE</t>
  </si>
  <si>
    <t>XG-128</t>
  </si>
  <si>
    <t>Rakoń (1876)</t>
  </si>
  <si>
    <t>XG-129</t>
  </si>
  <si>
    <t>Trzydniowiański Wierch (1758)</t>
  </si>
  <si>
    <t>XG-130</t>
  </si>
  <si>
    <t>Ornak (1854)</t>
  </si>
  <si>
    <t>XG-131</t>
  </si>
  <si>
    <t>Krzesanica (2121)</t>
  </si>
  <si>
    <t>XG-132</t>
  </si>
  <si>
    <t>Giewont (1894)</t>
  </si>
  <si>
    <t>XG-133</t>
  </si>
  <si>
    <t>Hala Kondratowa (1251)</t>
  </si>
  <si>
    <t>TATRY WYSOKIE</t>
  </si>
  <si>
    <t>XG-134</t>
  </si>
  <si>
    <t>Beskid (2012)</t>
  </si>
  <si>
    <t>XG-135</t>
  </si>
  <si>
    <t>Czarny Staw Gąsienicowy (1630)</t>
  </si>
  <si>
    <t>XG-136</t>
  </si>
  <si>
    <t>Szpiglasowa Przełęcz (2110)</t>
  </si>
  <si>
    <t>XG-137</t>
  </si>
  <si>
    <t>Krzyżne (2112)</t>
  </si>
  <si>
    <t>XG-138</t>
  </si>
  <si>
    <t>Świstowe Siodło (1870)</t>
  </si>
  <si>
    <t>XG-139</t>
  </si>
  <si>
    <t>Morskie Oko (1400)</t>
  </si>
  <si>
    <t>MAGURA SPISKA</t>
  </si>
  <si>
    <t>XG-140</t>
  </si>
  <si>
    <t>Czarna Góra (Litwinka) (902)</t>
  </si>
  <si>
    <t>XG-141</t>
  </si>
  <si>
    <t>Piłatówka (1004)</t>
  </si>
  <si>
    <t>XG-142</t>
  </si>
  <si>
    <t>Przełęcz Trybska (744)</t>
  </si>
  <si>
    <t>XG-143</t>
  </si>
  <si>
    <t>Przeł. nad Łapszanką (943)</t>
  </si>
  <si>
    <t>PIENINY</t>
  </si>
  <si>
    <t>XG-144</t>
  </si>
  <si>
    <t>Grandeus (795)</t>
  </si>
  <si>
    <t>XG-145</t>
  </si>
  <si>
    <t>Zapora w Niedzicy (530)</t>
  </si>
  <si>
    <t>XG-146</t>
  </si>
  <si>
    <t>Majerz (689)</t>
  </si>
  <si>
    <t>XG-147</t>
  </si>
  <si>
    <t>Trzy Korony (982)</t>
  </si>
  <si>
    <t>XG-148</t>
  </si>
  <si>
    <t>Sokolica (747)</t>
  </si>
  <si>
    <t>XG-149</t>
  </si>
  <si>
    <t>Wysoki Wierch (898)</t>
  </si>
  <si>
    <t>GORCE</t>
  </si>
  <si>
    <t>XG-150</t>
  </si>
  <si>
    <t>Kiczora (1282)</t>
  </si>
  <si>
    <t>XG-151</t>
  </si>
  <si>
    <t>Kopa (1030)</t>
  </si>
  <si>
    <t>XG-152</t>
  </si>
  <si>
    <t>Jaworzyna Kamienicka - Kapliczka Bulandy (1265)</t>
  </si>
  <si>
    <t>XG-153</t>
  </si>
  <si>
    <t>Polana Podskały (980)</t>
  </si>
  <si>
    <t>XG-154</t>
  </si>
  <si>
    <t>Kluszkowce (515)</t>
  </si>
  <si>
    <t>XG-155</t>
  </si>
  <si>
    <t>Lubań (1211)</t>
  </si>
  <si>
    <t>BESKID WYSPOWY</t>
  </si>
  <si>
    <t>XG-156</t>
  </si>
  <si>
    <t>Luboń Wielki (1022)</t>
  </si>
  <si>
    <t>XG-157</t>
  </si>
  <si>
    <t>Polana Łąki (1001)</t>
  </si>
  <si>
    <t>XG-158</t>
  </si>
  <si>
    <t>Łopień (961)</t>
  </si>
  <si>
    <t>XG-159</t>
  </si>
  <si>
    <t>Polana Stumorgowa (1060)</t>
  </si>
  <si>
    <t>XG-160</t>
  </si>
  <si>
    <t>Modyń (1029)</t>
  </si>
  <si>
    <t>XG-161</t>
  </si>
  <si>
    <t>Kamionna (801)</t>
  </si>
  <si>
    <t>BESKID SĄDECKI</t>
  </si>
  <si>
    <t>XG-162</t>
  </si>
  <si>
    <t>Koziarz (942)</t>
  </si>
  <si>
    <t>XG-163</t>
  </si>
  <si>
    <t>Przehyba (1173)</t>
  </si>
  <si>
    <t>XG-164</t>
  </si>
  <si>
    <t>Hala Konieczna (1040)</t>
  </si>
  <si>
    <t>XG-165</t>
  </si>
  <si>
    <t>Ruiny zamku w Rytrze (448)</t>
  </si>
  <si>
    <t>XG-166</t>
  </si>
  <si>
    <t>Czarci Kamień (1045)</t>
  </si>
  <si>
    <t>XG-167</t>
  </si>
  <si>
    <t>Jaworzyna Krynicka (1114)</t>
  </si>
  <si>
    <t>POGÓRZE POPRADZKIE</t>
  </si>
  <si>
    <t>XG-168</t>
  </si>
  <si>
    <t>Przeł. Rozdziela (803)</t>
  </si>
  <si>
    <t>XG-169</t>
  </si>
  <si>
    <t>Obidza (ponad przełęczą) (933)</t>
  </si>
  <si>
    <t>XG-170</t>
  </si>
  <si>
    <t>Eliaszówka (1023)</t>
  </si>
  <si>
    <t>XG-171</t>
  </si>
  <si>
    <t>Malnik (727)</t>
  </si>
  <si>
    <t>BESKID NISKI</t>
  </si>
  <si>
    <t>XG-172</t>
  </si>
  <si>
    <t>Jaworze (882)</t>
  </si>
  <si>
    <t>XG-173</t>
  </si>
  <si>
    <t>Ferdel (648)</t>
  </si>
  <si>
    <t>XG-174</t>
  </si>
  <si>
    <t>Wysokie (657)</t>
  </si>
  <si>
    <t>XG-175</t>
  </si>
  <si>
    <t>Góra Desznicka (500)</t>
  </si>
  <si>
    <t>XG-176</t>
  </si>
  <si>
    <t>Tokarnia (778)</t>
  </si>
  <si>
    <t>XG-177</t>
  </si>
  <si>
    <t>Cergowa (716)</t>
  </si>
  <si>
    <t>BIESZCZADY</t>
  </si>
  <si>
    <t>XG-178</t>
  </si>
  <si>
    <t>Korbania (894)</t>
  </si>
  <si>
    <t>XG-179</t>
  </si>
  <si>
    <t>Dziurkowiec (1188)</t>
  </si>
  <si>
    <t>XG-180</t>
  </si>
  <si>
    <t>Osadzki Wierch (Połonina Wetlińska) (1253)</t>
  </si>
  <si>
    <t>XG-181</t>
  </si>
  <si>
    <t>Mała Rawka (1271)</t>
  </si>
  <si>
    <t>XG-182</t>
  </si>
  <si>
    <t>Połonina Caryńska (1296)</t>
  </si>
  <si>
    <t>XG-183</t>
  </si>
  <si>
    <t>Halicz (1333)</t>
  </si>
  <si>
    <t>GÓRY SANOCKO-TURCZAŃSKIE</t>
  </si>
  <si>
    <t>XG-184</t>
  </si>
  <si>
    <t>Orle Skały (493)</t>
  </si>
  <si>
    <t>XG-185</t>
  </si>
  <si>
    <t>Ruiny zamku Sobień (361)</t>
  </si>
  <si>
    <t>XG-186</t>
  </si>
  <si>
    <t>Góra Kamionka w Bezmiechowej (631)</t>
  </si>
  <si>
    <t>XG-187</t>
  </si>
  <si>
    <t>Jawor (580)</t>
  </si>
  <si>
    <t>XG-188</t>
  </si>
  <si>
    <t>Holica (761)</t>
  </si>
  <si>
    <t>Korona Widoków Polskich:</t>
  </si>
  <si>
    <t>L. miejsc</t>
  </si>
  <si>
    <t>Korona</t>
  </si>
  <si>
    <t>Wlk. Korona</t>
  </si>
  <si>
    <t>Liczba obszarów, w których spełniasz warunki:</t>
  </si>
  <si>
    <t>Pasmo (obszar)</t>
  </si>
  <si>
    <t>Do zdobycia WIELKIEJ KORONY potrzeba dwóch punktów</t>
  </si>
  <si>
    <t>👉</t>
  </si>
  <si>
    <t>Obserwuj postępy w podsumowaniu poniżej</t>
  </si>
  <si>
    <t>po jednym punkcie widokowym w wybranych 30 obszarach (pasmach).</t>
  </si>
  <si>
    <t>w wybranych 30 obszarach (pasmach).</t>
  </si>
  <si>
    <t>INSTRUKCJE</t>
  </si>
  <si>
    <t>ZASADY</t>
  </si>
  <si>
    <t>Jeżeli z podsuowania wynika, że spełniasz już kryteria,</t>
  </si>
  <si>
    <t>korona@lowcywidokow.pl</t>
  </si>
  <si>
    <t>Wszystkich obszarów jest 38 (można pominąć 8).</t>
  </si>
  <si>
    <t>PODSUMOWANIE TWOICH POSTĘPÓW</t>
  </si>
  <si>
    <t>Tworzy się automatyczne</t>
  </si>
  <si>
    <t>ODZNAKI DO ZDOBYCIA</t>
  </si>
  <si>
    <t>to wyślij niniejszy arkusz do weryfikacji na adres mailowy:</t>
  </si>
  <si>
    <t>Oznaczaj swoje zdobycze w tabelach po prawej stronie    → → →</t>
  </si>
  <si>
    <t xml:space="preserve">Odznaki zdobywa się po kolei - najpierw KORONĘ, a w kolejnym </t>
  </si>
  <si>
    <t>kroku WIELKĄ KORONĘ. Tu znajdziesz więcej informacji:</t>
  </si>
  <si>
    <t>www.lowcywidokow.pl/kwp</t>
  </si>
  <si>
    <t>POGÓRZA</t>
  </si>
  <si>
    <t>XP-1</t>
  </si>
  <si>
    <t>XP-2</t>
  </si>
  <si>
    <t>XP-3</t>
  </si>
  <si>
    <t>XP-4</t>
  </si>
  <si>
    <t>XP-5</t>
  </si>
  <si>
    <t>XP-6</t>
  </si>
  <si>
    <t>Zapora w Leśnej</t>
  </si>
  <si>
    <t>Wieża ciśnień w Mirsku</t>
  </si>
  <si>
    <t>Lwóweckie Skały w Lwówku Śląskim</t>
  </si>
  <si>
    <t>Punkt widokowy „Pilchowicka Grzęda”</t>
  </si>
  <si>
    <t>Baszta zamku we Wleniu</t>
  </si>
  <si>
    <t>Perła Zachodu</t>
  </si>
  <si>
    <t>POGÓRZE IZERSKIE</t>
  </si>
  <si>
    <t>XP-7</t>
  </si>
  <si>
    <t>XP-8</t>
  </si>
  <si>
    <t>Widok na Kopalnię Turów w Sieniawce</t>
  </si>
  <si>
    <t>Zapora Zatonie</t>
  </si>
  <si>
    <t>KOTLINA ŻYTAWSKA</t>
  </si>
  <si>
    <t>KOTLINA JELENIOGÓRSKA</t>
  </si>
  <si>
    <t>XP-9</t>
  </si>
  <si>
    <t>XP-10</t>
  </si>
  <si>
    <t>XP-11</t>
  </si>
  <si>
    <t>XP-12</t>
  </si>
  <si>
    <t>Zamek Księcia Henryka na Grodnej (504)</t>
  </si>
  <si>
    <t>Wzg. Krzywoustego w Jeleniej Górze (375)</t>
  </si>
  <si>
    <t>Witosza (483)</t>
  </si>
  <si>
    <t>Brzeźnik (557)</t>
  </si>
  <si>
    <t>BRAMA LUBAWSKA</t>
  </si>
  <si>
    <t>Zalew Bukówka w Miszkowicach</t>
  </si>
  <si>
    <t>Spękane Skały nad Jarkowicami</t>
  </si>
  <si>
    <t>XP-13</t>
  </si>
  <si>
    <t>XP-14</t>
  </si>
  <si>
    <t>XP-15</t>
  </si>
  <si>
    <t>Zadzierna (723)</t>
  </si>
  <si>
    <t>POGÓRZE KACZAWSKIE</t>
  </si>
  <si>
    <t>XP-16</t>
  </si>
  <si>
    <t>Ostrzyca Proboszczowicka (501)</t>
  </si>
  <si>
    <t>XP-17</t>
  </si>
  <si>
    <t>Wieża na górze Zawadna w Gozdnie (445)</t>
  </si>
  <si>
    <t>XP-18</t>
  </si>
  <si>
    <t>Wilcza Góra koło Złotoryi (360)</t>
  </si>
  <si>
    <t>XP-19</t>
  </si>
  <si>
    <t>Wieża kościoła Narodz. NMP w Złotoryi</t>
  </si>
  <si>
    <t>POGÓRZE WAŁBRZYSKIE</t>
  </si>
  <si>
    <t>Zamek w Bolkowie</t>
  </si>
  <si>
    <t>Widok na Zamek Książ</t>
  </si>
  <si>
    <t>XP-20</t>
  </si>
  <si>
    <t>XP-21</t>
  </si>
  <si>
    <t>XP-22</t>
  </si>
  <si>
    <t>Wieża na Wieżycy koło Dobromierza (394)</t>
  </si>
  <si>
    <t>OBNIŻENIE PODSUDECKIE</t>
  </si>
  <si>
    <t>XP-23</t>
  </si>
  <si>
    <t>XP-24</t>
  </si>
  <si>
    <t>Biała Skałka w Bielawie</t>
  </si>
  <si>
    <t>Góra Popiel w Makowicach</t>
  </si>
  <si>
    <t>WZGÓRZA STRZEGOMSKIE</t>
  </si>
  <si>
    <t>XP-25</t>
  </si>
  <si>
    <t>XP-26</t>
  </si>
  <si>
    <t>Góra Krzyżowa w Strzegomiu (352)</t>
  </si>
  <si>
    <t>Wieża „Winna Góra” w Mściwojowie</t>
  </si>
  <si>
    <t>RÓWNINA ŚWIDNICKA</t>
  </si>
  <si>
    <t>XP-27</t>
  </si>
  <si>
    <t>XP-28</t>
  </si>
  <si>
    <t>Wieża Ratuszowa w Świdnicy</t>
  </si>
  <si>
    <t>Wieża Ratuszowa w Dzierżoniowie</t>
  </si>
  <si>
    <t>WZGÓRZA NIEMCZAŃSKO-STRZELIŃSKIE</t>
  </si>
  <si>
    <t>XP-29</t>
  </si>
  <si>
    <t>Wzgórze Pojednania (386)</t>
  </si>
  <si>
    <t>XP-30</t>
  </si>
  <si>
    <t>Grochowska Góra (431)</t>
  </si>
  <si>
    <t>XP-31</t>
  </si>
  <si>
    <t>Wieża na Gromniku (390)</t>
  </si>
  <si>
    <t>OBNIŻENIE OTMUCHOWSKIE</t>
  </si>
  <si>
    <t>Pałac Marianny Orańskiej w Kamieńcu Ząbkowickim</t>
  </si>
  <si>
    <t>Wieża Ratuszowa w Paczkowie</t>
  </si>
  <si>
    <t>Wieża Zamku w Otmuchowie</t>
  </si>
  <si>
    <t>XP-32</t>
  </si>
  <si>
    <t>XP-33</t>
  </si>
  <si>
    <t>XP-34</t>
  </si>
  <si>
    <t>PRZEDGÓRZE PACZKOWSKIE</t>
  </si>
  <si>
    <t>XP-35</t>
  </si>
  <si>
    <t>XP-36</t>
  </si>
  <si>
    <t>Kozia Góra (316)</t>
  </si>
  <si>
    <t>XP-37</t>
  </si>
  <si>
    <t>Barania Kopa (416)</t>
  </si>
  <si>
    <t>Wieża Bramy Górnej w Głuchołazach</t>
  </si>
  <si>
    <t>POGÓRZE ORLICKIE</t>
  </si>
  <si>
    <t>XP-38</t>
  </si>
  <si>
    <t>Brzezie (495)</t>
  </si>
  <si>
    <t>XP-39</t>
  </si>
  <si>
    <t>XP-40</t>
  </si>
  <si>
    <t>Taszowskie Górki (670)</t>
  </si>
  <si>
    <t>Altana Miłości w Kudowie Zdroju</t>
  </si>
  <si>
    <t>OBNIŻENIE NOWORUDZKIE</t>
  </si>
  <si>
    <t>Kamieniołom Kamyki</t>
  </si>
  <si>
    <t>Wieża na Włodzickiej Górze</t>
  </si>
  <si>
    <t>Wieża na Górze Św. Anny</t>
  </si>
  <si>
    <t>Wieża na Górze Wszystkich Świętych</t>
  </si>
  <si>
    <t>XP-41</t>
  </si>
  <si>
    <t>XP-42</t>
  </si>
  <si>
    <t>XP-43</t>
  </si>
  <si>
    <t>XP-44</t>
  </si>
  <si>
    <t>OBNIŻENIE ŚCINAWKI</t>
  </si>
  <si>
    <t>XP-45</t>
  </si>
  <si>
    <t>XP-46</t>
  </si>
  <si>
    <t>XP-47</t>
  </si>
  <si>
    <t>XP-48</t>
  </si>
  <si>
    <t>XP-49</t>
  </si>
  <si>
    <t>Punkt pod Bukową Górą koło Golińska</t>
  </si>
  <si>
    <t>Wieża w Mieroszowie</t>
  </si>
  <si>
    <t>Punkt widokowy nad Ratnem Dolnym</t>
  </si>
  <si>
    <t>Wieża w Suszynie</t>
  </si>
  <si>
    <t>Pustółka (425)</t>
  </si>
  <si>
    <t>KOTLINA KŁODZKA</t>
  </si>
  <si>
    <t>XP-50</t>
  </si>
  <si>
    <t>XP-51</t>
  </si>
  <si>
    <t>XP-52</t>
  </si>
  <si>
    <t>Wzgórze Kapelusz koło Gorzanowa</t>
  </si>
  <si>
    <t>Twierdza Kłodzko</t>
  </si>
  <si>
    <t>Punkt widokowy Kukułka</t>
  </si>
  <si>
    <t>RÓW GÓRNEJ NYSY</t>
  </si>
  <si>
    <t>Góra Parkowa w Bystrzycy Kłodzkiej</t>
  </si>
  <si>
    <t>Wieża Zamku w Międzylesiu</t>
  </si>
  <si>
    <t>Punkt widokowy nad Marianówką</t>
  </si>
  <si>
    <t>XP-53</t>
  </si>
  <si>
    <t>XP-54</t>
  </si>
  <si>
    <t>XP-55</t>
  </si>
  <si>
    <t>KOTLINA ORAWSKO-NOWOTARSKA</t>
  </si>
  <si>
    <t>XP-56</t>
  </si>
  <si>
    <t>XP-57</t>
  </si>
  <si>
    <t>XP-58</t>
  </si>
  <si>
    <t>Bór na Czerwonem</t>
  </si>
  <si>
    <t>Obłazowa - Przełom Białki</t>
  </si>
  <si>
    <t>Punkt widokowy pod Falsztynem</t>
  </si>
  <si>
    <t>BRUZDA PODTATRZAŃSKA</t>
  </si>
  <si>
    <t>XP-60</t>
  </si>
  <si>
    <t>Antałówka (937)</t>
  </si>
  <si>
    <t>XP-61</t>
  </si>
  <si>
    <t>Bachledzki Wierch (902)</t>
  </si>
  <si>
    <t>XP-62</t>
  </si>
  <si>
    <t>XP-63</t>
  </si>
  <si>
    <t>Punkt przy szkole w Cyrhli</t>
  </si>
  <si>
    <t>Małe Ciche - Sky Walk Poronin</t>
  </si>
  <si>
    <t>KOTLINA ŻYWIECKA</t>
  </si>
  <si>
    <t>XP-64</t>
  </si>
  <si>
    <t>Góra Matyska (609)</t>
  </si>
  <si>
    <t>XP-65</t>
  </si>
  <si>
    <t>Mały Grojec (422)</t>
  </si>
  <si>
    <t>XP-66</t>
  </si>
  <si>
    <t>XP-67</t>
  </si>
  <si>
    <t>Wieża Konkatedry w Żywcu</t>
  </si>
  <si>
    <t>Zapora w Tresnej</t>
  </si>
  <si>
    <t>POGÓRZE ŚLĄSKIE</t>
  </si>
  <si>
    <t>XP-68</t>
  </si>
  <si>
    <t>XP-69</t>
  </si>
  <si>
    <t>XP-70</t>
  </si>
  <si>
    <t>XP-71</t>
  </si>
  <si>
    <t>XP-72</t>
  </si>
  <si>
    <t>XP-73</t>
  </si>
  <si>
    <t>Góra Zamkowa w Cieszynie</t>
  </si>
  <si>
    <t>Bacówka na Polanie Budzin</t>
  </si>
  <si>
    <t>Wzgórze Kaplicówka w Skoczowie</t>
  </si>
  <si>
    <t>Wieża w Czechowicach-Dziedzicach</t>
  </si>
  <si>
    <t>Krzyż Trzeciego Tysiąclecia w Starym Bielsku</t>
  </si>
  <si>
    <t>Wieża na Pańskiej Górze w Andrychowie</t>
  </si>
  <si>
    <t>PODGÓRZE WILAMOWICKIE</t>
  </si>
  <si>
    <t>XP-74</t>
  </si>
  <si>
    <t>XP-75</t>
  </si>
  <si>
    <t>XP-76</t>
  </si>
  <si>
    <t>Pałac i stawy w Osieku</t>
  </si>
  <si>
    <t>Kęty – Czajki</t>
  </si>
  <si>
    <t>Wzgórze Gorana</t>
  </si>
  <si>
    <t>POGÓRZE WIELICKIE</t>
  </si>
  <si>
    <t>XP-77</t>
  </si>
  <si>
    <t>Mały Dział (365)</t>
  </si>
  <si>
    <t>XP-78</t>
  </si>
  <si>
    <t>XP-79</t>
  </si>
  <si>
    <t>XP-80</t>
  </si>
  <si>
    <t>Witanowce – Radwany</t>
  </si>
  <si>
    <t>Park przy Dworze w Mogilanach</t>
  </si>
  <si>
    <t>Góra Zamkowa w Dobczycach</t>
  </si>
  <si>
    <t>PODGÓRZE KRAKOWSKIE</t>
  </si>
  <si>
    <t>XP-81</t>
  </si>
  <si>
    <t>XP-82</t>
  </si>
  <si>
    <t>XP-83</t>
  </si>
  <si>
    <t>XP-84</t>
  </si>
  <si>
    <t>Wieża Fatimska w Borku Fałęckim</t>
  </si>
  <si>
    <t>Wieża w Łagiewnikach</t>
  </si>
  <si>
    <t>Droga Siercza – Grabówki</t>
  </si>
  <si>
    <t>Tężnia w Wieliczce</t>
  </si>
  <si>
    <t>POGÓRZE WIŚNICKIE</t>
  </si>
  <si>
    <t>XP-85</t>
  </si>
  <si>
    <t>XP-86</t>
  </si>
  <si>
    <t>XP-87</t>
  </si>
  <si>
    <t>XP-88</t>
  </si>
  <si>
    <t>XP-89</t>
  </si>
  <si>
    <t>Punkt widokowy nad Muchówką</t>
  </si>
  <si>
    <t>Przymiarki nad Małym Wiśniczem</t>
  </si>
  <si>
    <t>Ruiny Zamku Melsztyn</t>
  </si>
  <si>
    <t>Wieża na Szpilówce (516)</t>
  </si>
  <si>
    <t>Wieża na Bocheńcu (395)</t>
  </si>
  <si>
    <t>PODGÓRZE BOCHEŃSKIE</t>
  </si>
  <si>
    <t>XP-90</t>
  </si>
  <si>
    <t>XP-91</t>
  </si>
  <si>
    <t>XP-92</t>
  </si>
  <si>
    <t>Wężowy Staw w Puszczy Niepołomickiej</t>
  </si>
  <si>
    <t>Staw Leśny w Puszczy Niepołomickiej</t>
  </si>
  <si>
    <t>Wieża widokowa w Bochni</t>
  </si>
  <si>
    <t>KOTLINA SĄDECKA</t>
  </si>
  <si>
    <t>XP-93</t>
  </si>
  <si>
    <t>XP-94</t>
  </si>
  <si>
    <t>XP-95</t>
  </si>
  <si>
    <t>XP-96</t>
  </si>
  <si>
    <t>XP-97</t>
  </si>
  <si>
    <t>XP-98</t>
  </si>
  <si>
    <t>Białowodzka Góra – kaplica</t>
  </si>
  <si>
    <t>Miejska Góra w Starym Sączu</t>
  </si>
  <si>
    <t>Na Stawach w Starym Sączu</t>
  </si>
  <si>
    <t>Platforma w Woli Kroguleckiej</t>
  </si>
  <si>
    <t>Punkt widokowy w Kaninie</t>
  </si>
  <si>
    <t>Wieża na Skiełku (749)</t>
  </si>
  <si>
    <t>POGÓRZE ROŻNOWSKIE</t>
  </si>
  <si>
    <t>XP-99</t>
  </si>
  <si>
    <t>Punkt Lemiesz na Zamczysku (607)</t>
  </si>
  <si>
    <t>XP-100</t>
  </si>
  <si>
    <t>XP-101</t>
  </si>
  <si>
    <t>Dąbrowska Góra (583)</t>
  </si>
  <si>
    <t>XP-102</t>
  </si>
  <si>
    <t>XP-103</t>
  </si>
  <si>
    <t>Wieża na Styrkach w Bruśniku (420)</t>
  </si>
  <si>
    <t>Zamek w Czchowie</t>
  </si>
  <si>
    <t>Bacówka Jamna</t>
  </si>
  <si>
    <t>POGÓRZE CIĘŻKOWICKIE</t>
  </si>
  <si>
    <t>XP-104</t>
  </si>
  <si>
    <t>Golgota w Dąbrówce Szczepanowskiej (400)</t>
  </si>
  <si>
    <t>XP-105</t>
  </si>
  <si>
    <t>XP-106</t>
  </si>
  <si>
    <t>XP-107</t>
  </si>
  <si>
    <t>Wieża na Wiatrówkach (431)</t>
  </si>
  <si>
    <t>XP-108</t>
  </si>
  <si>
    <t>Wieża w paśmie Brzanki (534)</t>
  </si>
  <si>
    <t>XP-109</t>
  </si>
  <si>
    <t>Krzyż na górze Liwocz (562)</t>
  </si>
  <si>
    <t>Skamieniałe Miasto w Ciężkowicach</t>
  </si>
  <si>
    <t>Ruiny Zamku w Tarnowie</t>
  </si>
  <si>
    <t>OBNIŻENIE GORLICKIE</t>
  </si>
  <si>
    <t>XP-110</t>
  </si>
  <si>
    <t>Zamkowa Góra (423)</t>
  </si>
  <si>
    <t>XP-111</t>
  </si>
  <si>
    <t>XP-112</t>
  </si>
  <si>
    <t>Góra Cmentarna (357)</t>
  </si>
  <si>
    <t>XP-113</t>
  </si>
  <si>
    <t>XP-114</t>
  </si>
  <si>
    <t>Wieża na Łysuli (551)</t>
  </si>
  <si>
    <t>XP-115</t>
  </si>
  <si>
    <t>Krzyż Milenijny w Ropicy Polskiej</t>
  </si>
  <si>
    <t>Maszt nad Siarami</t>
  </si>
  <si>
    <t>Wieża ratuszowa w Bieczu</t>
  </si>
  <si>
    <t>KOTLINA JASIELSKO-KROŚNIEŃSKA</t>
  </si>
  <si>
    <t>XP-116</t>
  </si>
  <si>
    <t>XP-117</t>
  </si>
  <si>
    <t>XP-118</t>
  </si>
  <si>
    <t>XP-119</t>
  </si>
  <si>
    <t>XP-120</t>
  </si>
  <si>
    <t>Wieża w skansenie Karpacka Troja</t>
  </si>
  <si>
    <t>Winnica Jasło</t>
  </si>
  <si>
    <t>Wieża Farna w Krośnie</t>
  </si>
  <si>
    <t>Winna Góra</t>
  </si>
  <si>
    <t>Przełom Wisłoka</t>
  </si>
  <si>
    <t>POGÓRZE JASIELSKIE</t>
  </si>
  <si>
    <t>XP-121</t>
  </si>
  <si>
    <t>Kobylarnia (285)</t>
  </si>
  <si>
    <t>XP-122</t>
  </si>
  <si>
    <t>Trzy Krzyże (387)</t>
  </si>
  <si>
    <t>XP-123</t>
  </si>
  <si>
    <t>Podniebylska Górka (360)</t>
  </si>
  <si>
    <t>XP-124</t>
  </si>
  <si>
    <t>Liwocz (533)</t>
  </si>
  <si>
    <t>POGÓRZE BUKOWSKIE</t>
  </si>
  <si>
    <t>XP-125</t>
  </si>
  <si>
    <t>Przymiarki (628)</t>
  </si>
  <si>
    <t>XP-126</t>
  </si>
  <si>
    <t>XP-127</t>
  </si>
  <si>
    <t>Ściana Olzy w Rudawce Rymanowskiej</t>
  </si>
  <si>
    <t>Wieża w ruinach Klasztoru w Zagórzu</t>
  </si>
  <si>
    <t>POGÓRZE STRZYŻOWSKIE</t>
  </si>
  <si>
    <t>XP-128</t>
  </si>
  <si>
    <t>XP-129</t>
  </si>
  <si>
    <t>XP-130</t>
  </si>
  <si>
    <t>XP-131</t>
  </si>
  <si>
    <t>XP-132</t>
  </si>
  <si>
    <t>XP-133</t>
  </si>
  <si>
    <t>Wieża w Głobikowej</t>
  </si>
  <si>
    <t>Punkt widokowy nad Jaszczurową</t>
  </si>
  <si>
    <t>Krzyż Trzeciego Tysiąclecia</t>
  </si>
  <si>
    <t>Wieża w Różance</t>
  </si>
  <si>
    <t>Zamek Kamieniec w Odrzykoniu</t>
  </si>
  <si>
    <t>Krzyż w Woliczce</t>
  </si>
  <si>
    <t>POGÓRZE DYNOWSKIE</t>
  </si>
  <si>
    <t>XP-134</t>
  </si>
  <si>
    <t>XP-135</t>
  </si>
  <si>
    <t>Krąg (386)</t>
  </si>
  <si>
    <t>XP-136</t>
  </si>
  <si>
    <t>Mechowa Góra (446)</t>
  </si>
  <si>
    <t>XP-137</t>
  </si>
  <si>
    <t>XP-138</t>
  </si>
  <si>
    <t>Wieża w Czarnorzekach</t>
  </si>
  <si>
    <t>Wieża na Korzeniach w Pruchniku</t>
  </si>
  <si>
    <t>Wieża w Krzywczy</t>
  </si>
  <si>
    <t>PODGÓRZE RZESZOWSKIE</t>
  </si>
  <si>
    <t>XP-139</t>
  </si>
  <si>
    <t>Wzgórze Matysa w Rzeszowie (300)</t>
  </si>
  <si>
    <t>XP-140</t>
  </si>
  <si>
    <t>XP-141</t>
  </si>
  <si>
    <t>XP-142</t>
  </si>
  <si>
    <t>Wieża w Malawie</t>
  </si>
  <si>
    <t>Wieża ratuszowa w Przeworsku</t>
  </si>
  <si>
    <t>Wieża w Ujkowicach</t>
  </si>
  <si>
    <t>POGÓRZE PRZEMYSKIE</t>
  </si>
  <si>
    <t>XP-143</t>
  </si>
  <si>
    <t>Wzgórze Chomińskie (466)</t>
  </si>
  <si>
    <t>XP-144</t>
  </si>
  <si>
    <t>XP-145</t>
  </si>
  <si>
    <t>Roztoka (641)</t>
  </si>
  <si>
    <t>XP-146</t>
  </si>
  <si>
    <t>XP-147</t>
  </si>
  <si>
    <t>XP-148</t>
  </si>
  <si>
    <t>Punkt widokowy nad Cisową</t>
  </si>
  <si>
    <t>Wieża w Kalwarii Pacławskiej</t>
  </si>
  <si>
    <t>Taras Winna Góra w Przemyślu</t>
  </si>
  <si>
    <t>Kopiec Tatarski w Przemyślu</t>
  </si>
  <si>
    <t>PODGÓRZE HERMANOWICKIE</t>
  </si>
  <si>
    <t>XP-149</t>
  </si>
  <si>
    <t>Pikulicka Góra (307)</t>
  </si>
  <si>
    <t>XP-150</t>
  </si>
  <si>
    <t>XP-151</t>
  </si>
  <si>
    <t>Łuczyce</t>
  </si>
  <si>
    <t>Arboretum w Bolestraszycach</t>
  </si>
  <si>
    <t>WYŻYNY</t>
  </si>
  <si>
    <t>XW-1</t>
  </si>
  <si>
    <t>Taras na Górze Świętej Anny</t>
  </si>
  <si>
    <t>XW-2</t>
  </si>
  <si>
    <t>Wieża ratuszowa w Strzelcach Opolskich</t>
  </si>
  <si>
    <t>XW-3</t>
  </si>
  <si>
    <t>Wieża w Pogrzebieniu</t>
  </si>
  <si>
    <t>XW-4</t>
  </si>
  <si>
    <t>Balaton w Wodzisławiu Śląskim</t>
  </si>
  <si>
    <t>XW-5</t>
  </si>
  <si>
    <t>Jez. Dzierżno Duże w Taciszowie</t>
  </si>
  <si>
    <t>XW-6</t>
  </si>
  <si>
    <t>Wieża kościoła pw. Wszystkich Świętych w Gliwicach</t>
  </si>
  <si>
    <t>XW-7</t>
  </si>
  <si>
    <t>Wieża ciśnień Carboneum w Zabrzu</t>
  </si>
  <si>
    <t>XW-8</t>
  </si>
  <si>
    <t>Sośnia Góra koło Mikołowa</t>
  </si>
  <si>
    <t>XW-9</t>
  </si>
  <si>
    <t>Kopiec Wyzwolenia w Piekarach Śląskich</t>
  </si>
  <si>
    <t>XW-10</t>
  </si>
  <si>
    <t>Taras Panteonu Górnośląskiego</t>
  </si>
  <si>
    <t>XW-11</t>
  </si>
  <si>
    <t>Punkt widokowy MCK w Katowicach</t>
  </si>
  <si>
    <t>XW-12</t>
  </si>
  <si>
    <t>Wieża zamkowa w Będzinie</t>
  </si>
  <si>
    <t>XW-13</t>
  </si>
  <si>
    <t>Równa Góra (Wał) w Górze Siewierskiej</t>
  </si>
  <si>
    <t>XW-14</t>
  </si>
  <si>
    <t>Jez. Pogoria IV - zb. Kuźnica Warężyńska</t>
  </si>
  <si>
    <t>XW-15</t>
  </si>
  <si>
    <t>Park Gródek w Jaworznie</t>
  </si>
  <si>
    <t>WYŻYNA ŚLĄSKA</t>
  </si>
  <si>
    <t>WYŻYNA WOŹNICKO-WIELUŃSKA</t>
  </si>
  <si>
    <t>XW-16</t>
  </si>
  <si>
    <t>Zamek w Siewierzu</t>
  </si>
  <si>
    <t>XW-17</t>
  </si>
  <si>
    <t>Okrąglica koło Niegowonic</t>
  </si>
  <si>
    <t>XW-18</t>
  </si>
  <si>
    <t>Pustynia Błędowska - punkt Dąbrówka</t>
  </si>
  <si>
    <t>XW-19</t>
  </si>
  <si>
    <t>Wzgórze Czubatka koło Kluczy</t>
  </si>
  <si>
    <t>XW-20</t>
  </si>
  <si>
    <t>Jez. Mikuliny koło Koszęcina</t>
  </si>
  <si>
    <t>XW-21</t>
  </si>
  <si>
    <t>Stawy nad Małą Panwią w Zielonej</t>
  </si>
  <si>
    <t>XW-22</t>
  </si>
  <si>
    <t>Wieża w Blachowni</t>
  </si>
  <si>
    <t>XW-23</t>
  </si>
  <si>
    <t>Wieża Jasnogórska w Częstochowie</t>
  </si>
  <si>
    <t>XW-24</t>
  </si>
  <si>
    <t>Lipska Górka nad Lublińcem</t>
  </si>
  <si>
    <t>XW-25</t>
  </si>
  <si>
    <t>Coglowa Góra koło Woźnik</t>
  </si>
  <si>
    <t>XW-26</t>
  </si>
  <si>
    <t>Punkt widokowy Wierzchlas-Olewin</t>
  </si>
  <si>
    <t>WYŻYNA KRAKOWSKO-CZĘSTOCHOWSKA</t>
  </si>
  <si>
    <t>XW-27</t>
  </si>
  <si>
    <t>Zamek Lipowiec w Babicach</t>
  </si>
  <si>
    <t>XW-28</t>
  </si>
  <si>
    <t>Borowa Górka</t>
  </si>
  <si>
    <t>XW-29</t>
  </si>
  <si>
    <t>Zamek Tenczyn w Rudnie</t>
  </si>
  <si>
    <t>XW-30</t>
  </si>
  <si>
    <t>Zamek w Olsztynie</t>
  </si>
  <si>
    <t>XW-31</t>
  </si>
  <si>
    <t>Kuesta jurajska niedaleko Żarek</t>
  </si>
  <si>
    <t>XW-32</t>
  </si>
  <si>
    <t>Zamek w Mirowie</t>
  </si>
  <si>
    <t>XW-33</t>
  </si>
  <si>
    <t>Okiennik Wielki</t>
  </si>
  <si>
    <t>XW-34</t>
  </si>
  <si>
    <t>Góra Zborów</t>
  </si>
  <si>
    <t>XW-35</t>
  </si>
  <si>
    <t>Góra Birów</t>
  </si>
  <si>
    <t>XW-36</t>
  </si>
  <si>
    <t>Zamek Ogrodzieniec w Podzamczu</t>
  </si>
  <si>
    <t>XW-37</t>
  </si>
  <si>
    <t>Wzgórze Dupnica koło Kluczy</t>
  </si>
  <si>
    <t>XW-38</t>
  </si>
  <si>
    <t>Punkt Jonaszówka w Dol. Prądnika</t>
  </si>
  <si>
    <t>WYŻYNA PRZEDBORSKA</t>
  </si>
  <si>
    <t>XW-39</t>
  </si>
  <si>
    <t>Zakole Kocinki koło Kuźnicy</t>
  </si>
  <si>
    <t>XW-40</t>
  </si>
  <si>
    <t>Wieża w Bożej Woli</t>
  </si>
  <si>
    <t>XW-41</t>
  </si>
  <si>
    <t>Fajna Ryba</t>
  </si>
  <si>
    <t>XW-42</t>
  </si>
  <si>
    <t>Falujące pola w Mzurowie</t>
  </si>
  <si>
    <t>XW-43</t>
  </si>
  <si>
    <t>Wzgórze Piekielnica koło Skorkowa</t>
  </si>
  <si>
    <t>XW-44</t>
  </si>
  <si>
    <t>Molo w Smardzewicach</t>
  </si>
  <si>
    <t>XW-45</t>
  </si>
  <si>
    <t>Szwedzka Góra w Żarnowie</t>
  </si>
  <si>
    <t>XW-46</t>
  </si>
  <si>
    <t>Góra Chełmo</t>
  </si>
  <si>
    <t>NIECKA NIDZIAŃSKA</t>
  </si>
  <si>
    <t>XW-47</t>
  </si>
  <si>
    <t>Stary most wąskotorówki w Skrzypiowie</t>
  </si>
  <si>
    <t>XW-48</t>
  </si>
  <si>
    <t>Punkt na Garbie Pińczowskim w Pińczowie</t>
  </si>
  <si>
    <t>XW-49</t>
  </si>
  <si>
    <t>Góra Św. Anny w Pińczowie</t>
  </si>
  <si>
    <t>XW-50</t>
  </si>
  <si>
    <t>Punkt widokowy w Kikowie</t>
  </si>
  <si>
    <t>XW-51</t>
  </si>
  <si>
    <t>Panorama na Wisłę w Połańcu</t>
  </si>
  <si>
    <t>XW-52</t>
  </si>
  <si>
    <t>Grodzisko Stradów</t>
  </si>
  <si>
    <t>XW-53</t>
  </si>
  <si>
    <t>Byczowska Góra</t>
  </si>
  <si>
    <t>XW-54</t>
  </si>
  <si>
    <t>Punkt widokowy w Ibramowicach</t>
  </si>
  <si>
    <t>XW-55</t>
  </si>
  <si>
    <t>Baszta w Kazimierzy Wielkiej</t>
  </si>
  <si>
    <t>XW-56</t>
  </si>
  <si>
    <t>Kręta droga w Swoszowicach</t>
  </si>
  <si>
    <t>XW-57</t>
  </si>
  <si>
    <t>Wieża widokowa Dosłońce</t>
  </si>
  <si>
    <t xml:space="preserve">KOTLINA OŚWIĘCIMSKA </t>
  </si>
  <si>
    <t>XW-58</t>
  </si>
  <si>
    <t>Wieża Zamku w Oświęcimiu</t>
  </si>
  <si>
    <t>XW-59</t>
  </si>
  <si>
    <t>Skała w Chełmku</t>
  </si>
  <si>
    <t>XW-60</t>
  </si>
  <si>
    <t>Zakole Wisły w Mętkowie</t>
  </si>
  <si>
    <t>XW-61</t>
  </si>
  <si>
    <t>Wiślisko w Miejscu</t>
  </si>
  <si>
    <t>XW-62</t>
  </si>
  <si>
    <t>Wieża w Wiśle Małej</t>
  </si>
  <si>
    <t>XW-63</t>
  </si>
  <si>
    <t>Jezioro Paprocańskie</t>
  </si>
  <si>
    <t>XW-64</t>
  </si>
  <si>
    <t>Molo w Zebrzydowicach</t>
  </si>
  <si>
    <t>BRAMA KRAKOWSKA</t>
  </si>
  <si>
    <t>XW-65</t>
  </si>
  <si>
    <t>Wzgórze Bustryk nad Przeginią</t>
  </si>
  <si>
    <t>XW-66</t>
  </si>
  <si>
    <t>Skała Okrążek w Piekarach</t>
  </si>
  <si>
    <t>XW-67</t>
  </si>
  <si>
    <t>Kopiec Kościuszki w Krakowie</t>
  </si>
  <si>
    <t>XW-68</t>
  </si>
  <si>
    <t>Zalew Zakrzówek</t>
  </si>
  <si>
    <t>XW-69</t>
  </si>
  <si>
    <t>Zamek Królewski na Wawelu</t>
  </si>
  <si>
    <t>XW-70</t>
  </si>
  <si>
    <t>Staw Płaszowski</t>
  </si>
  <si>
    <t>XW-71</t>
  </si>
  <si>
    <t>Skała Wapiennik koło Rusocic</t>
  </si>
  <si>
    <t>WYŻYNA KIELECKA</t>
  </si>
  <si>
    <t>XW-72</t>
  </si>
  <si>
    <t>Platforma widokowa w Sieniowie</t>
  </si>
  <si>
    <t>XW-73</t>
  </si>
  <si>
    <t>Góra Zelejowa</t>
  </si>
  <si>
    <t>XW-74</t>
  </si>
  <si>
    <t>Taras widokowy na Karczówce</t>
  </si>
  <si>
    <t>XW-75</t>
  </si>
  <si>
    <t>Zalew w Mójczy</t>
  </si>
  <si>
    <t>XW-76</t>
  </si>
  <si>
    <t>Gołoborze na Łysej Górze</t>
  </si>
  <si>
    <t>XW-77</t>
  </si>
  <si>
    <t>Zapora nad zalewem Chańcza</t>
  </si>
  <si>
    <t>XW-78</t>
  </si>
  <si>
    <t>Wieża ratuszowa w Szydłowcu</t>
  </si>
  <si>
    <t>XW-79</t>
  </si>
  <si>
    <t>Molo w parku Piłsudskiego w Ostrowcu Św.</t>
  </si>
  <si>
    <t>XW-80</t>
  </si>
  <si>
    <t>Punkt widokowy nad Bałtowem</t>
  </si>
  <si>
    <t>XW-81</t>
  </si>
  <si>
    <t>Wzgórze Salve Regina w Sandomierzu</t>
  </si>
  <si>
    <t>XW-82</t>
  </si>
  <si>
    <t>Brama Opatowska w Sandomierzu</t>
  </si>
  <si>
    <t>XW-83</t>
  </si>
  <si>
    <t>Kamień Łukawski w Górach Pieprzowych</t>
  </si>
  <si>
    <t>WYŻYNA LUBELSKA</t>
  </si>
  <si>
    <t>XW-84</t>
  </si>
  <si>
    <t>Taras El Camino koło Majdanu Krynickiego</t>
  </si>
  <si>
    <t>XW-85</t>
  </si>
  <si>
    <t>Wieża w Czartorii</t>
  </si>
  <si>
    <t>XW-86</t>
  </si>
  <si>
    <t>Wieża w Zaklikowie</t>
  </si>
  <si>
    <t>XW-87</t>
  </si>
  <si>
    <t>Dzwonnica katedralna w Zamościu</t>
  </si>
  <si>
    <t>XW-88</t>
  </si>
  <si>
    <t>Zamek w Janowcu</t>
  </si>
  <si>
    <t>XW-89</t>
  </si>
  <si>
    <t>Wzgórze Trzech Krzyży w Kazimierzu Dolnym</t>
  </si>
  <si>
    <t>XW-90</t>
  </si>
  <si>
    <t>Widok na Wisłę w Męćmierzu</t>
  </si>
  <si>
    <t>XW-91</t>
  </si>
  <si>
    <t>Wieża Trynitarska w Lublinie</t>
  </si>
  <si>
    <t>XW-92</t>
  </si>
  <si>
    <t>Zalew Zemborzycki</t>
  </si>
  <si>
    <t>XW-93</t>
  </si>
  <si>
    <t>Wzgórze koło Zemborzyc Tereszyńskich</t>
  </si>
  <si>
    <t>XW-94</t>
  </si>
  <si>
    <t>Ujście Sanny do Wisły w Annopolu</t>
  </si>
  <si>
    <t>WYŻYNA WOŁYŃSKA</t>
  </si>
  <si>
    <t>XW-95</t>
  </si>
  <si>
    <t>Rozlewisko Bugu w Husynnem</t>
  </si>
  <si>
    <t>XW-96</t>
  </si>
  <si>
    <t>Wieża w Dzierążni</t>
  </si>
  <si>
    <t>XW-97</t>
  </si>
  <si>
    <t>Punkt widokowy w Sobolu</t>
  </si>
  <si>
    <t>XW-98</t>
  </si>
  <si>
    <t>Punkt widokowy Łachowcach</t>
  </si>
  <si>
    <t>XW-99</t>
  </si>
  <si>
    <t>Wieża w Chłopiatynie</t>
  </si>
  <si>
    <t>XW-100</t>
  </si>
  <si>
    <t>Wieża w Gródku</t>
  </si>
  <si>
    <t>XW-101</t>
  </si>
  <si>
    <t>Gród "Wołyń" nad Huczwą</t>
  </si>
  <si>
    <t>ROZTOCZE</t>
  </si>
  <si>
    <t>XW-102</t>
  </si>
  <si>
    <t>Stawy Echo w Zwierzyńcu</t>
  </si>
  <si>
    <t>XW-103</t>
  </si>
  <si>
    <t>Wieża w Józefowie</t>
  </si>
  <si>
    <t>XW-104</t>
  </si>
  <si>
    <t>Wieża w Suścu</t>
  </si>
  <si>
    <t>XW-105</t>
  </si>
  <si>
    <t>Wieża w Lipsku-Polesiu</t>
  </si>
  <si>
    <t>XW-106</t>
  </si>
  <si>
    <t>Wieża w Narolu</t>
  </si>
  <si>
    <t>XW-107</t>
  </si>
  <si>
    <t>Wieża Jędrzejówka</t>
  </si>
  <si>
    <t>XW-108</t>
  </si>
  <si>
    <t>Wzgórze Czworożek w Gorajcu-Zastawiu</t>
  </si>
  <si>
    <t>XW-109</t>
  </si>
  <si>
    <t>Bukowa Góra nad Zwierzyńcem</t>
  </si>
  <si>
    <t>KOTLINA SANDOMIERSKA</t>
  </si>
  <si>
    <t>XW-110</t>
  </si>
  <si>
    <t>Cypel w Ulanowie</t>
  </si>
  <si>
    <t>XW-111</t>
  </si>
  <si>
    <t>Cypel w Głogowcu</t>
  </si>
  <si>
    <t>XW-112</t>
  </si>
  <si>
    <t>Skarpa Staromiejska w Jarosławiu</t>
  </si>
  <si>
    <t>XW-113</t>
  </si>
  <si>
    <t>Skarpa nad Wisłą w Witowie</t>
  </si>
  <si>
    <t>XW-114</t>
  </si>
  <si>
    <t>Jezioro Tarnobrzeskie - taras w Ocicach</t>
  </si>
  <si>
    <t>XW-115</t>
  </si>
  <si>
    <t>Zbiornik Maziarnia w Wilczej Woli</t>
  </si>
  <si>
    <t>XW-116</t>
  </si>
  <si>
    <t>Wieża w Cieszanowie</t>
  </si>
  <si>
    <t>XW-117</t>
  </si>
  <si>
    <t>Wieża w Horyńcu</t>
  </si>
  <si>
    <t>XW-118</t>
  </si>
  <si>
    <t>Wieża ratuszowa w Tarnowie</t>
  </si>
  <si>
    <t>XW-119</t>
  </si>
  <si>
    <t>Rezerwat Bagna Przecławskie</t>
  </si>
  <si>
    <t>XW-120</t>
  </si>
  <si>
    <t>Imielity Ług koło Gwizdowa</t>
  </si>
  <si>
    <t>po trzy punkty widokowe w wybranych 10 obszarach.</t>
  </si>
  <si>
    <t>Do zdobycia WIELKIEJ KORONY potrzeba sześciu punktów</t>
  </si>
  <si>
    <t>w wybranych 10 obszarach.</t>
  </si>
  <si>
    <t>Wszystkich obszarów jest 12 (można pominąć 2).</t>
  </si>
  <si>
    <t>NIZINY</t>
  </si>
  <si>
    <t>NIZINA ŚLĄSKO-ŁUŻYCKA</t>
  </si>
  <si>
    <t>OBNIŻENIE MILICKO-GŁOGOWSKIE</t>
  </si>
  <si>
    <t>WAŁ TRZEBNICKI</t>
  </si>
  <si>
    <t>NIZINA ŚLĄSKA</t>
  </si>
  <si>
    <t>NIZINA POŁUDNIOWOWIELKOPOLSKA</t>
  </si>
  <si>
    <t>WZNIESIENIA POŁUDNIOWOMAZOWIECKIE</t>
  </si>
  <si>
    <t>NIZINA ŚRODKOWOMAZOWIECKA</t>
  </si>
  <si>
    <t>NIZINA PÓŁNOCNOMAZOWIECKA</t>
  </si>
  <si>
    <t>NIZINA POŁUDNIOWOPODLASKA</t>
  </si>
  <si>
    <t>NIZINA PÓŁNOCNOPODLASKA</t>
  </si>
  <si>
    <t>POLESIE ZACHODNIE</t>
  </si>
  <si>
    <t>POLESIE WOŁYŃSKIE</t>
  </si>
  <si>
    <t>XN-1</t>
  </si>
  <si>
    <t>Zakole Nysy Łużyckiej</t>
  </si>
  <si>
    <t>XN-2</t>
  </si>
  <si>
    <t>Stawy Parowskie</t>
  </si>
  <si>
    <t>XN-3</t>
  </si>
  <si>
    <t>Wieża Kliczków</t>
  </si>
  <si>
    <t>XN-4</t>
  </si>
  <si>
    <t>Stawy Bobrowickie</t>
  </si>
  <si>
    <t>XN-5</t>
  </si>
  <si>
    <t>Pustynia Kozłowska</t>
  </si>
  <si>
    <t>XN-6</t>
  </si>
  <si>
    <t>Platforma widokowa Borówki</t>
  </si>
  <si>
    <t>XN-7</t>
  </si>
  <si>
    <t>Wieża kościoła Mariackiego w Legnicy</t>
  </si>
  <si>
    <t>XN-8</t>
  </si>
  <si>
    <t>Stawy Przemkowskie</t>
  </si>
  <si>
    <t>XN-9</t>
  </si>
  <si>
    <t>Ścieżka geoturystyczna "Dawna Kopalnia Babina"</t>
  </si>
  <si>
    <t>XN-10</t>
  </si>
  <si>
    <t>Wieża Widokowa Ptaków Niebieskich</t>
  </si>
  <si>
    <t>XN-11</t>
  </si>
  <si>
    <t>Wieża w Trzcielinach</t>
  </si>
  <si>
    <t>XN-12</t>
  </si>
  <si>
    <t>Stawy Milickie</t>
  </si>
  <si>
    <t>XN-13</t>
  </si>
  <si>
    <t>Łęgi Głogowskie</t>
  </si>
  <si>
    <t>XN-14</t>
  </si>
  <si>
    <t>Wieża ratuszowa w Głogowie</t>
  </si>
  <si>
    <t>XN-15</t>
  </si>
  <si>
    <t>Przyczółek mostu w Bytomiu Odrzańskim</t>
  </si>
  <si>
    <t>XN-16</t>
  </si>
  <si>
    <t>Wieża kościoła poewangelickiego w Żaganiu</t>
  </si>
  <si>
    <t>XN-17</t>
  </si>
  <si>
    <t>Torfowisko Przylaski</t>
  </si>
  <si>
    <t>XN-18</t>
  </si>
  <si>
    <t>Wzgórze Bałczyna koło Rogaszyc</t>
  </si>
  <si>
    <t>XN-19</t>
  </si>
  <si>
    <t>Góra Holtei'a w Obornikach Śląskich</t>
  </si>
  <si>
    <t>XN-20</t>
  </si>
  <si>
    <t>Przełęcz Piekarska</t>
  </si>
  <si>
    <t>XN-21</t>
  </si>
  <si>
    <t>Sadowe Wzgórze koło Malczowa</t>
  </si>
  <si>
    <t>XN-22</t>
  </si>
  <si>
    <t>Winna Góra w Trzebnicy</t>
  </si>
  <si>
    <t>XN-23</t>
  </si>
  <si>
    <t>Wieża Promnitza</t>
  </si>
  <si>
    <t>XN-24</t>
  </si>
  <si>
    <t>Taras w Grabówce</t>
  </si>
  <si>
    <t>XN-25</t>
  </si>
  <si>
    <t>Wieża ratuszowa w Nysie</t>
  </si>
  <si>
    <t>XN-26</t>
  </si>
  <si>
    <t>Wieża we Włodzieninie</t>
  </si>
  <si>
    <t>XN-27</t>
  </si>
  <si>
    <t>Wyspa Młyńska we Wrocławiu</t>
  </si>
  <si>
    <t>XN-28</t>
  </si>
  <si>
    <t>Wieża Piastowska w Opolu</t>
  </si>
  <si>
    <t>XN-29</t>
  </si>
  <si>
    <t>Staw Nowokuźnicki</t>
  </si>
  <si>
    <t>XN-30</t>
  </si>
  <si>
    <t>Brama Krakowska w Namysłowie</t>
  </si>
  <si>
    <t>XN-31</t>
  </si>
  <si>
    <t>Galeria na Wieży w Środzie Śląskiej</t>
  </si>
  <si>
    <t>XN-32</t>
  </si>
  <si>
    <t>Taras widokowy Sky Tower we Wrocławiu</t>
  </si>
  <si>
    <t>XN-33</t>
  </si>
  <si>
    <t>Dolina Warty w Pietrzykowie</t>
  </si>
  <si>
    <t>XN-34</t>
  </si>
  <si>
    <t>Taras nad Wartą w Uniejowie</t>
  </si>
  <si>
    <t>XN-35</t>
  </si>
  <si>
    <t>Uroczysko Święte Ługi</t>
  </si>
  <si>
    <t>XN-36</t>
  </si>
  <si>
    <t>Wieża na Złotej Górze</t>
  </si>
  <si>
    <t>XN-37</t>
  </si>
  <si>
    <t>Wieża w Krotoszynie</t>
  </si>
  <si>
    <t>XN-38</t>
  </si>
  <si>
    <t>Wieża ratuszowa w Kaliszu</t>
  </si>
  <si>
    <t>XN-39</t>
  </si>
  <si>
    <t>Wieża w Glinnie</t>
  </si>
  <si>
    <t>XN-40</t>
  </si>
  <si>
    <t>Uroczysko Dobroń</t>
  </si>
  <si>
    <t>XN-41</t>
  </si>
  <si>
    <t>Taras Manufaktury w Łodzi</t>
  </si>
  <si>
    <t>XN-42</t>
  </si>
  <si>
    <t>Wieża Głogowska w Górze</t>
  </si>
  <si>
    <t>XN-43</t>
  </si>
  <si>
    <t>Wieża w Paprotni</t>
  </si>
  <si>
    <t>XN-44</t>
  </si>
  <si>
    <t>Zamek w Inowłodzu</t>
  </si>
  <si>
    <t>XN-45</t>
  </si>
  <si>
    <t>Skarpa nad Łuciążą</t>
  </si>
  <si>
    <t>XN-46</t>
  </si>
  <si>
    <t>Zakole Pilicy w Szarbsku</t>
  </si>
  <si>
    <t>XN-47</t>
  </si>
  <si>
    <t>Kopalnia Biała Góra</t>
  </si>
  <si>
    <t>XN-48</t>
  </si>
  <si>
    <t>Wyrobisko Kopalni Bełchatów w Kleszczowie</t>
  </si>
  <si>
    <t>XN-49</t>
  </si>
  <si>
    <t>Rozlewisko Dobrzynki</t>
  </si>
  <si>
    <t>XN-50</t>
  </si>
  <si>
    <t>Zakole Bugu w Szuminie</t>
  </si>
  <si>
    <t>XN-51</t>
  </si>
  <si>
    <t>Port w Broku</t>
  </si>
  <si>
    <t>XN-52</t>
  </si>
  <si>
    <t>Ujście Świdra do Wisły w Górkach</t>
  </si>
  <si>
    <t>XN-53</t>
  </si>
  <si>
    <t>Wieża Zamku w Czersku</t>
  </si>
  <si>
    <t>XN-54</t>
  </si>
  <si>
    <t>Jezioro Torfy koło Karczewa</t>
  </si>
  <si>
    <t>XN-55</t>
  </si>
  <si>
    <t>Zakole Bzury w Kamionie</t>
  </si>
  <si>
    <t>XN-56</t>
  </si>
  <si>
    <t>Pomost w Granicy</t>
  </si>
  <si>
    <t>XN-57</t>
  </si>
  <si>
    <t>Łużowa Góra w Puszczy Kampinoskiej</t>
  </si>
  <si>
    <t>XN-58</t>
  </si>
  <si>
    <t>Wieża zamku w Łęczycy</t>
  </si>
  <si>
    <t>XN-59</t>
  </si>
  <si>
    <t>Zalew Bolimowski</t>
  </si>
  <si>
    <t>XN-60</t>
  </si>
  <si>
    <t>Taras widokowy Highline Warsaw</t>
  </si>
  <si>
    <t>XN-61</t>
  </si>
  <si>
    <t>Pałac Kultury i Nauki w Warszawie</t>
  </si>
  <si>
    <t>XN-62</t>
  </si>
  <si>
    <t>Dzwonnica kościoła św. Anny w Warszawie</t>
  </si>
  <si>
    <t>XN-63</t>
  </si>
  <si>
    <t>Zamkowa Góra w Łomży</t>
  </si>
  <si>
    <t>XN-64</t>
  </si>
  <si>
    <t>Skansen Kurpiowski w Nowogrodzie</t>
  </si>
  <si>
    <t>XN-65</t>
  </si>
  <si>
    <t>Skarpa nad Omulewem</t>
  </si>
  <si>
    <t>XN-66</t>
  </si>
  <si>
    <t>Most na Wkrze w Kępie</t>
  </si>
  <si>
    <t>XN-67</t>
  </si>
  <si>
    <t>Zamek w Ciechanowie</t>
  </si>
  <si>
    <t>XN-68</t>
  </si>
  <si>
    <t>Skarpa wiślana w Wyszogrodzie</t>
  </si>
  <si>
    <t>XN-69</t>
  </si>
  <si>
    <t>Osowiecka Góra koło Przasnysza</t>
  </si>
  <si>
    <t>XN-70</t>
  </si>
  <si>
    <t>Sowia Góra nad doliną Liwca</t>
  </si>
  <si>
    <t>XN-71</t>
  </si>
  <si>
    <t>Zakole Bugu w Gąsiorowie</t>
  </si>
  <si>
    <t>XN-72</t>
  </si>
  <si>
    <t>Zakole Bugu w Krzyczewie</t>
  </si>
  <si>
    <t>XN-73</t>
  </si>
  <si>
    <t>Rzeka Wieprz w Sędowicach</t>
  </si>
  <si>
    <t>XN-74</t>
  </si>
  <si>
    <t>Dolina Tyśmienicy w Niewęgłoszu</t>
  </si>
  <si>
    <t>XN-75</t>
  </si>
  <si>
    <t>Wieża w Laskowicach</t>
  </si>
  <si>
    <t>XN-76</t>
  </si>
  <si>
    <t>Kopiec Sienkiewicza w Okrzei</t>
  </si>
  <si>
    <t>XN-77</t>
  </si>
  <si>
    <t>Wieże przy kładce Waniewo</t>
  </si>
  <si>
    <t>XN-78</t>
  </si>
  <si>
    <t>Wieża w Górze koło Tykocina</t>
  </si>
  <si>
    <t>XN-79</t>
  </si>
  <si>
    <t>Wieża widokowa w Uhowie</t>
  </si>
  <si>
    <t>XN-80</t>
  </si>
  <si>
    <t>Zapora na Zalewie Siemianówka</t>
  </si>
  <si>
    <t>XN-81</t>
  </si>
  <si>
    <t>Taras widokowy w Burzynie</t>
  </si>
  <si>
    <t>XN-82</t>
  </si>
  <si>
    <t>Wieża widokowa w Goniądzu</t>
  </si>
  <si>
    <t>XN-83</t>
  </si>
  <si>
    <t>Wieża "Wzgórza Świętojańskie" w Kołodnie</t>
  </si>
  <si>
    <t>XN-84</t>
  </si>
  <si>
    <t>Góra Zamkowa w Drohiczynie</t>
  </si>
  <si>
    <t>XN-85</t>
  </si>
  <si>
    <t>Góra Rowska w Mielniku</t>
  </si>
  <si>
    <t>XN-86</t>
  </si>
  <si>
    <t>Orla wieża w Kruszynianach</t>
  </si>
  <si>
    <t>XN-87</t>
  </si>
  <si>
    <t>Wieża nad Stawami Pieszowolskimi</t>
  </si>
  <si>
    <t>XN-88</t>
  </si>
  <si>
    <t>Wieża w Pawlukach</t>
  </si>
  <si>
    <t>XN-89</t>
  </si>
  <si>
    <t>Jezioro Łukie w Starym Załuczu</t>
  </si>
  <si>
    <t>XN-90</t>
  </si>
  <si>
    <t>Durne Bagno koło Łowiszowa</t>
  </si>
  <si>
    <t>XN-91</t>
  </si>
  <si>
    <t>Krowie Bagno koło Hańska</t>
  </si>
  <si>
    <t>XN-92</t>
  </si>
  <si>
    <t>Ścieżka przyrodnicza "Czarny Las"</t>
  </si>
  <si>
    <t>XN-93</t>
  </si>
  <si>
    <t>Żwirownia nr 5 w Międzyrzecu Podlaskim</t>
  </si>
  <si>
    <t>XN-94</t>
  </si>
  <si>
    <t>Wieża w Żeliźnie</t>
  </si>
  <si>
    <t>XN-95</t>
  </si>
  <si>
    <t>Zalew w Husynnem</t>
  </si>
  <si>
    <t>XN-96</t>
  </si>
  <si>
    <t>Zakole Wieprza w Łańcuchowie</t>
  </si>
  <si>
    <t>XN-97</t>
  </si>
  <si>
    <t>Stawy Hniszowskie</t>
  </si>
  <si>
    <t>XN-98</t>
  </si>
  <si>
    <t>Dzwonnica Bazyliki Narodzenia NMP w Chełmie</t>
  </si>
  <si>
    <t>XN-99</t>
  </si>
  <si>
    <t>Kopalnia kredy w Chełmie</t>
  </si>
  <si>
    <t>XN-100</t>
  </si>
  <si>
    <t>Wieża w Woli Uhruskiej</t>
  </si>
  <si>
    <t>XN-101</t>
  </si>
  <si>
    <t>Góra Czubatka</t>
  </si>
  <si>
    <t>POJEZIERZA</t>
  </si>
  <si>
    <t>POJEZIERZE ZACHODNIOPOMORSKIE</t>
  </si>
  <si>
    <t>XJ-1</t>
  </si>
  <si>
    <t>Góra Siemierzycka</t>
  </si>
  <si>
    <t>XJ-2</t>
  </si>
  <si>
    <t>Jezioro Lubie w Karwicach</t>
  </si>
  <si>
    <t>XJ-3</t>
  </si>
  <si>
    <t>Uraz</t>
  </si>
  <si>
    <t>XJ-4</t>
  </si>
  <si>
    <t>Jezioro Komorze</t>
  </si>
  <si>
    <t>XJ-5</t>
  </si>
  <si>
    <t>Wieża w Ińsku</t>
  </si>
  <si>
    <t>XJ-6</t>
  </si>
  <si>
    <t>Łąki Studnickie</t>
  </si>
  <si>
    <t>XJ-7</t>
  </si>
  <si>
    <t>Góra Czcibora</t>
  </si>
  <si>
    <t>XJ-8</t>
  </si>
  <si>
    <t>Most w Siekierkach</t>
  </si>
  <si>
    <t>XJ-9</t>
  </si>
  <si>
    <t>Bielinek</t>
  </si>
  <si>
    <t>XJ-10</t>
  </si>
  <si>
    <t>Półwysep storczyków w Lipianach</t>
  </si>
  <si>
    <t>POJEZIERZE WSCHODNIOPOMORSKIE</t>
  </si>
  <si>
    <t>XJ-11</t>
  </si>
  <si>
    <t>Stolniczka koło Uniesina</t>
  </si>
  <si>
    <t>XJ-12</t>
  </si>
  <si>
    <t>Pomosty widokowe w Stężycy</t>
  </si>
  <si>
    <t>XJ-13</t>
  </si>
  <si>
    <t>Jezioro Wielkie</t>
  </si>
  <si>
    <t>XJ-14</t>
  </si>
  <si>
    <t>Jelenia Góra</t>
  </si>
  <si>
    <t>XJ-15</t>
  </si>
  <si>
    <t>Wieżyca</t>
  </si>
  <si>
    <t>XJ-16</t>
  </si>
  <si>
    <t>Ręboszewo</t>
  </si>
  <si>
    <t>XJ-17</t>
  </si>
  <si>
    <t>Sobótka</t>
  </si>
  <si>
    <t>XJ-18</t>
  </si>
  <si>
    <t>Góra Donas</t>
  </si>
  <si>
    <t>XJ-19</t>
  </si>
  <si>
    <t>Jezioro Borzechowskie Wielkie</t>
  </si>
  <si>
    <t>XJ-20</t>
  </si>
  <si>
    <t>Kochanka w Starogardzie Gdańskim</t>
  </si>
  <si>
    <t>POJEZIERZE POŁUDNIOWOPOMORSKIE</t>
  </si>
  <si>
    <t>XJ-21</t>
  </si>
  <si>
    <t>Jez. Wdzydze - pomost koło Przytarni</t>
  </si>
  <si>
    <t>XJ-22</t>
  </si>
  <si>
    <t>Wieża ciśnień w Bydgoszczy</t>
  </si>
  <si>
    <t>XJ-23</t>
  </si>
  <si>
    <t>Radolin</t>
  </si>
  <si>
    <t>XJ-24</t>
  </si>
  <si>
    <t>Wieża w Ujściu</t>
  </si>
  <si>
    <t>XJ-25</t>
  </si>
  <si>
    <t>Krostkowo</t>
  </si>
  <si>
    <t>XJ-26</t>
  </si>
  <si>
    <t>Wieża nad jez. Osiek</t>
  </si>
  <si>
    <t>XJ-27</t>
  </si>
  <si>
    <t>Kaczy Dołek</t>
  </si>
  <si>
    <t>XJ-28</t>
  </si>
  <si>
    <t>Jeziorka Kozie</t>
  </si>
  <si>
    <t>XJ-29</t>
  </si>
  <si>
    <t>Diabelskie Pustacie</t>
  </si>
  <si>
    <t>XJ-30</t>
  </si>
  <si>
    <t>Wałcz</t>
  </si>
  <si>
    <t>XJ-31</t>
  </si>
  <si>
    <t>Jez. Charzykowskie (Małe Swornegacie)</t>
  </si>
  <si>
    <t>XJ-32</t>
  </si>
  <si>
    <t>Ostrowite</t>
  </si>
  <si>
    <t>XJ-33</t>
  </si>
  <si>
    <t>Jezioro Żurskie (Madera)</t>
  </si>
  <si>
    <t>POJEZIERZE LUBUSKIE I KOTLINA GORZOWSKA</t>
  </si>
  <si>
    <t>XJ-34</t>
  </si>
  <si>
    <t>Góra Sznekowa w Pszczewie</t>
  </si>
  <si>
    <t>XJ-35</t>
  </si>
  <si>
    <t>Czarnowska Górka</t>
  </si>
  <si>
    <t>XJ-36</t>
  </si>
  <si>
    <t>Dominanta w Gorzowie</t>
  </si>
  <si>
    <t>XJ-37</t>
  </si>
  <si>
    <t>Zakole Warty w Obrzycku</t>
  </si>
  <si>
    <t>XJ-38</t>
  </si>
  <si>
    <t>Nowy Lubusz</t>
  </si>
  <si>
    <t>XJ-39</t>
  </si>
  <si>
    <t>Wieża Słubice</t>
  </si>
  <si>
    <t>XJ-40</t>
  </si>
  <si>
    <t>Jezioro Lubniewsko</t>
  </si>
  <si>
    <t>XJ-41</t>
  </si>
  <si>
    <t>Jezioro Ciborze</t>
  </si>
  <si>
    <t>XJ-42</t>
  </si>
  <si>
    <t>Wieża w Uradzie</t>
  </si>
  <si>
    <t>XJ-43</t>
  </si>
  <si>
    <t>Duża Niemka (Jez. Kamienskie)</t>
  </si>
  <si>
    <t>XJ-44</t>
  </si>
  <si>
    <t>Gryżyńskie Uroczyska - śc. edukacyjna</t>
  </si>
  <si>
    <t>WZNIESIENIA ZIELONOGÓRSKIE I DOLINA ODRY</t>
  </si>
  <si>
    <t>XJ-45</t>
  </si>
  <si>
    <t>Most Prądocińsko-Dychowski</t>
  </si>
  <si>
    <t>XJ-46</t>
  </si>
  <si>
    <t>Ujście Bobru do Odry</t>
  </si>
  <si>
    <t>XJ-47</t>
  </si>
  <si>
    <t>Klif nad Odrą w Gostchorzu</t>
  </si>
  <si>
    <t>XJ-48</t>
  </si>
  <si>
    <t>Odra poniżej Nowej Soli</t>
  </si>
  <si>
    <t>XJ-49</t>
  </si>
  <si>
    <t>Biała Góra</t>
  </si>
  <si>
    <t>XJ-50</t>
  </si>
  <si>
    <t>Wieża w Świętnie</t>
  </si>
  <si>
    <t>XJ-51</t>
  </si>
  <si>
    <t>Palmiarnia w Zielonej Górze</t>
  </si>
  <si>
    <t>XJ-52</t>
  </si>
  <si>
    <t>Wieża w Brodach</t>
  </si>
  <si>
    <t>POJEZIERZE LESZCZYŃSKIE I PRADOLINA WARTY</t>
  </si>
  <si>
    <t>XJ-53</t>
  </si>
  <si>
    <t>Wieża w Siekowie</t>
  </si>
  <si>
    <t>XJ-54</t>
  </si>
  <si>
    <t>Zakole Warty w Sowińcu</t>
  </si>
  <si>
    <t>XJ-55</t>
  </si>
  <si>
    <t>Wieża w Wolicy Koziej</t>
  </si>
  <si>
    <t>XJ-56</t>
  </si>
  <si>
    <t>Nowy Dębiec</t>
  </si>
  <si>
    <t>XJ-57</t>
  </si>
  <si>
    <t>Jezioro Łagowo</t>
  </si>
  <si>
    <t>XJ-58</t>
  </si>
  <si>
    <t>Wieża "Joanna" w Świętem</t>
  </si>
  <si>
    <t>XJ-59</t>
  </si>
  <si>
    <t>Wieża ciśnień w Kościanie</t>
  </si>
  <si>
    <t>XJ-60</t>
  </si>
  <si>
    <t>Szwajcaria Żerkowska</t>
  </si>
  <si>
    <t>POJEZIERZE WIELKOPOLSKIE</t>
  </si>
  <si>
    <t>XJ-61</t>
  </si>
  <si>
    <t>Góra Krzyżowa w Czarnkowie</t>
  </si>
  <si>
    <t>XJ-62</t>
  </si>
  <si>
    <t>Oborniki - ul.Kowanowska</t>
  </si>
  <si>
    <t>XJ-63</t>
  </si>
  <si>
    <t>Wieża Katedry Gnieźnieńskiej</t>
  </si>
  <si>
    <t>XJ-64</t>
  </si>
  <si>
    <t>Kopalnia Tomisławice</t>
  </si>
  <si>
    <t>XJ-65</t>
  </si>
  <si>
    <t>Góra Trębacza w Zielomyślu</t>
  </si>
  <si>
    <t>XJ-66</t>
  </si>
  <si>
    <t>Łężeczki</t>
  </si>
  <si>
    <t>XJ-67</t>
  </si>
  <si>
    <t>Molo w Chybach</t>
  </si>
  <si>
    <t>XJ-68</t>
  </si>
  <si>
    <t>Mysia Wieża w Kruszwicy</t>
  </si>
  <si>
    <t>XJ-69</t>
  </si>
  <si>
    <t>Wieża na Zamku Przemysła w Poznaniu</t>
  </si>
  <si>
    <t>XJ-70</t>
  </si>
  <si>
    <t>Kładka w Owińskach</t>
  </si>
  <si>
    <t>XJ-71</t>
  </si>
  <si>
    <t>Tężnie w Inowrocławiu</t>
  </si>
  <si>
    <t>XJ-72</t>
  </si>
  <si>
    <t>Wieża w Świechocinie</t>
  </si>
  <si>
    <t>XJ-73</t>
  </si>
  <si>
    <t>Wieża Marii w Pąchach</t>
  </si>
  <si>
    <t>XJ-74</t>
  </si>
  <si>
    <t>Uroczysko Zgierzynieckie</t>
  </si>
  <si>
    <t>XJ-75</t>
  </si>
  <si>
    <t>Jezioro Góreckie</t>
  </si>
  <si>
    <t>XJ-76</t>
  </si>
  <si>
    <t>Staw Rozlany na Szachtach</t>
  </si>
  <si>
    <t>DOLINA WISŁY</t>
  </si>
  <si>
    <t>XJ-77</t>
  </si>
  <si>
    <t>Jezioro Rakutowskie w Krzewencie</t>
  </si>
  <si>
    <t>XJ-78</t>
  </si>
  <si>
    <t>Wzgórze Tumskie w Płocku</t>
  </si>
  <si>
    <t>XJ-79</t>
  </si>
  <si>
    <t>Ujście Skrwy do Wisły</t>
  </si>
  <si>
    <t>XJ-80</t>
  </si>
  <si>
    <t>Góra Zamkowa w Dobrzyniu nad Wisłą</t>
  </si>
  <si>
    <t>XJ-81</t>
  </si>
  <si>
    <t>Włocławek - Zawiśle</t>
  </si>
  <si>
    <t>XJ-82</t>
  </si>
  <si>
    <t>Ruiny Zamku w Bobrownikach</t>
  </si>
  <si>
    <t>XJ-83</t>
  </si>
  <si>
    <t>Panorama Torunia</t>
  </si>
  <si>
    <t>XJ-84</t>
  </si>
  <si>
    <t>Wieża Ratusza Staromiejskiego w Toruniu</t>
  </si>
  <si>
    <t>XJ-85</t>
  </si>
  <si>
    <t>Grodzisko w Topolnie</t>
  </si>
  <si>
    <t>XJ-86</t>
  </si>
  <si>
    <t>Czarcie Góry w Świeciu</t>
  </si>
  <si>
    <t>XJ-87</t>
  </si>
  <si>
    <t>Panorama Grudziądza w Dragaczu</t>
  </si>
  <si>
    <t>XJ-88</t>
  </si>
  <si>
    <t>Wieża Klimek w Grudziądzu</t>
  </si>
  <si>
    <t>XJ-89</t>
  </si>
  <si>
    <t>Wieża w Małym Wiośle</t>
  </si>
  <si>
    <t>XJ-90</t>
  </si>
  <si>
    <t>Skarpa koło Zamku Gniew</t>
  </si>
  <si>
    <t>POJEZIERZE IŁAWSKIE</t>
  </si>
  <si>
    <t>XJ-91</t>
  </si>
  <si>
    <t>Wieża Zamku w Kwidzynie</t>
  </si>
  <si>
    <t>XJ-92</t>
  </si>
  <si>
    <t>Cypel na Jeziorze Sztumskim</t>
  </si>
  <si>
    <t>XJ-93</t>
  </si>
  <si>
    <t>Wieża w Zalewie</t>
  </si>
  <si>
    <t>XJ-94</t>
  </si>
  <si>
    <t>Ruiny Zamku w Prabutach</t>
  </si>
  <si>
    <t>XJ-95</t>
  </si>
  <si>
    <t>Pomost w Jerzwałdzie</t>
  </si>
  <si>
    <t>XJ-96</t>
  </si>
  <si>
    <t>Jezioro Jasne koło Siemian</t>
  </si>
  <si>
    <t>XJ-97</t>
  </si>
  <si>
    <t>Rzeka Iławka w Iławie</t>
  </si>
  <si>
    <t>POJEZIERZE CHEŁMIŃSKO-DOBRZYŃSKIE</t>
  </si>
  <si>
    <t>XJ-98</t>
  </si>
  <si>
    <t>Pomost nad Drwęcą w Nowym Dworze</t>
  </si>
  <si>
    <t>XJ-99</t>
  </si>
  <si>
    <t>Wieża kościoła ewangelickiego w Ostródzie</t>
  </si>
  <si>
    <t>XJ-100</t>
  </si>
  <si>
    <t>Góra Zamkowa w Kurzętniku</t>
  </si>
  <si>
    <t>XJ-101</t>
  </si>
  <si>
    <t>Półwysep na Jez. Sosno w Zaroślu</t>
  </si>
  <si>
    <t>XJ-102</t>
  </si>
  <si>
    <t>Pikowa Góra koło Nowego Dworu Bratiańskiego</t>
  </si>
  <si>
    <t>XJ-103</t>
  </si>
  <si>
    <t>Szulcowy Borek w Kiełpie</t>
  </si>
  <si>
    <t>XJ-104</t>
  </si>
  <si>
    <t>Zamek w Golubiu</t>
  </si>
  <si>
    <t>XJ-105</t>
  </si>
  <si>
    <t>Dolina Skrwy w Bożewie</t>
  </si>
  <si>
    <t>XJ-106</t>
  </si>
  <si>
    <t>Wieża nad Jez. Tarczyńskim w Grądach</t>
  </si>
  <si>
    <t>POJEZIERZE MAZURSKIE</t>
  </si>
  <si>
    <t>XJ-107</t>
  </si>
  <si>
    <t>Brzozowska Góra</t>
  </si>
  <si>
    <t>XJ-108</t>
  </si>
  <si>
    <t>Kiermuszyny</t>
  </si>
  <si>
    <t>XJ-109</t>
  </si>
  <si>
    <t>Wzgórze nad Jez. Święcajty</t>
  </si>
  <si>
    <t>XJ-110</t>
  </si>
  <si>
    <t>Jez. Śniardwy w Nowych Gutach</t>
  </si>
  <si>
    <t>XJ-111</t>
  </si>
  <si>
    <t>Wieża w Starych Juchach</t>
  </si>
  <si>
    <t>XJ-112</t>
  </si>
  <si>
    <t>Wieża nad Jez. Ełckim w Ełku</t>
  </si>
  <si>
    <t>XJ-113</t>
  </si>
  <si>
    <t>Jezioro Białe w Skrzypkach</t>
  </si>
  <si>
    <t>XJ-114</t>
  </si>
  <si>
    <t>Wieża kościoła w Reszlu</t>
  </si>
  <si>
    <t>XJ-115</t>
  </si>
  <si>
    <t>Molo w Mrągowie</t>
  </si>
  <si>
    <t>XJ-116</t>
  </si>
  <si>
    <t>Jezioro Kruczek Duży koło Zgonu</t>
  </si>
  <si>
    <t>XJ-117</t>
  </si>
  <si>
    <t>Bulwar w Olsztynie</t>
  </si>
  <si>
    <t>XJ-118</t>
  </si>
  <si>
    <t>Jezioro Nidzkie w Krzyżach</t>
  </si>
  <si>
    <t>XJ-119</t>
  </si>
  <si>
    <t>Bagna Nadrowskie</t>
  </si>
  <si>
    <t>XJ-120</t>
  </si>
  <si>
    <t>Jezioro Gilgajny koło Dobrego Miasta</t>
  </si>
  <si>
    <t>XJ-121</t>
  </si>
  <si>
    <t>Gołdapska Góra</t>
  </si>
  <si>
    <t>POJEZIERZE LITEWSKIE</t>
  </si>
  <si>
    <t>XJ-122</t>
  </si>
  <si>
    <t>Molo w Gołdapi</t>
  </si>
  <si>
    <t>XJ-123</t>
  </si>
  <si>
    <t>Góra Leszczynowa nad Jez. Hańcza</t>
  </si>
  <si>
    <t>XJ-124</t>
  </si>
  <si>
    <t>Widok na Czarną Hańczę w Turtulu</t>
  </si>
  <si>
    <t>XJ-125</t>
  </si>
  <si>
    <t>Platforma widokowa Na Ozie</t>
  </si>
  <si>
    <t>XJ-126</t>
  </si>
  <si>
    <t>Góra Cisowa - Suwalska Fudżijama</t>
  </si>
  <si>
    <t>XJ-127</t>
  </si>
  <si>
    <t>Wieża w Starym Folwarku</t>
  </si>
  <si>
    <t>XJ-128</t>
  </si>
  <si>
    <t>Wieża w Stańczykach</t>
  </si>
  <si>
    <t>XJ-129</t>
  </si>
  <si>
    <t>Wieża w Sidorach</t>
  </si>
  <si>
    <t>XJ-130</t>
  </si>
  <si>
    <t>Jezioro Neckie w Augustowie</t>
  </si>
  <si>
    <t>XJ-131</t>
  </si>
  <si>
    <t>Wieża w Kruszniku</t>
  </si>
  <si>
    <t>XB-47</t>
  </si>
  <si>
    <t>Góra Libek</t>
  </si>
  <si>
    <t>XB-48</t>
  </si>
  <si>
    <t>Zatoka Pucka w Jastarni</t>
  </si>
  <si>
    <t>XB-49</t>
  </si>
  <si>
    <t>Latarnia morska w Helu</t>
  </si>
  <si>
    <t>XB-50</t>
  </si>
  <si>
    <t>Molo w Sopocie</t>
  </si>
  <si>
    <t>XB-51</t>
  </si>
  <si>
    <t>Molo w Brzeźnie</t>
  </si>
  <si>
    <t>XB-52</t>
  </si>
  <si>
    <t>Latarnia morska Gdańsk Nowy Port</t>
  </si>
  <si>
    <t>XB-53</t>
  </si>
  <si>
    <t>Ujście Wisły w Świbnie</t>
  </si>
  <si>
    <t>XB-54</t>
  </si>
  <si>
    <t>Kaszubskie Oko</t>
  </si>
  <si>
    <t>XB-55</t>
  </si>
  <si>
    <t>Ujście Piaśnicy</t>
  </si>
  <si>
    <t>XB-56</t>
  </si>
  <si>
    <t>Jezioro Dobre</t>
  </si>
  <si>
    <t>XB-57</t>
  </si>
  <si>
    <t>Klif w Jastrzębiej Górze</t>
  </si>
  <si>
    <t>XB-58</t>
  </si>
  <si>
    <t>Klif w Chłapowie</t>
  </si>
  <si>
    <t>XB-59</t>
  </si>
  <si>
    <t>Góra Markowca w Rumii</t>
  </si>
  <si>
    <t>XB-60</t>
  </si>
  <si>
    <t>Kaczy Winkiel</t>
  </si>
  <si>
    <t>XB-61</t>
  </si>
  <si>
    <t>Dom Rybaka we Władysławowie</t>
  </si>
  <si>
    <t>XB-62</t>
  </si>
  <si>
    <t>Molo w Mechelinkach</t>
  </si>
  <si>
    <t>XB-63</t>
  </si>
  <si>
    <t>Cypel Rewski</t>
  </si>
  <si>
    <t>XB-64</t>
  </si>
  <si>
    <t>Nabrzeże Pomorskie w Gdyni</t>
  </si>
  <si>
    <t>XB-65</t>
  </si>
  <si>
    <t>Klif Orłowski w Gdyni</t>
  </si>
  <si>
    <t>XB-66</t>
  </si>
  <si>
    <t>Góra Gradowa</t>
  </si>
  <si>
    <t>XB-67</t>
  </si>
  <si>
    <t>Wieża Bazyliki Mariackiej w Gdańsku</t>
  </si>
  <si>
    <t>XB-68</t>
  </si>
  <si>
    <t>Nabrzeże Motławy w Gdańsku</t>
  </si>
  <si>
    <t>XB-69</t>
  </si>
  <si>
    <t>Ścieżka na wale (Leszkowy - Serowo)</t>
  </si>
  <si>
    <t>XB-70</t>
  </si>
  <si>
    <t>Widok na Zamek w Malborku</t>
  </si>
  <si>
    <t>POBRZEŻE SZCZECIŃSKIE</t>
  </si>
  <si>
    <t>XB-1</t>
  </si>
  <si>
    <t>Latarnia morska w Świnoujściu</t>
  </si>
  <si>
    <t>XB-2</t>
  </si>
  <si>
    <t>Platforma Karsibór</t>
  </si>
  <si>
    <t>XB-3</t>
  </si>
  <si>
    <t>Grodzisko Lubin / Wzgórze Zielonka</t>
  </si>
  <si>
    <t>XB-4</t>
  </si>
  <si>
    <t>Molo w Międzyzdrojach</t>
  </si>
  <si>
    <t>XB-5</t>
  </si>
  <si>
    <t>Kawcza Góra</t>
  </si>
  <si>
    <t>XB-6</t>
  </si>
  <si>
    <t>Gosań (Międzyzdroje)</t>
  </si>
  <si>
    <t>XB-7</t>
  </si>
  <si>
    <t>Wieża w Wolinie</t>
  </si>
  <si>
    <t>XB-8</t>
  </si>
  <si>
    <t>Klif w Świętouściu</t>
  </si>
  <si>
    <t>XB-9</t>
  </si>
  <si>
    <t>Dolina Iny (Łęsko)</t>
  </si>
  <si>
    <t>XB-10</t>
  </si>
  <si>
    <t>Brama Wolińska w Kamieniu Pomorskim</t>
  </si>
  <si>
    <t>XB-11</t>
  </si>
  <si>
    <t>Jezioro Miedwie (Wierzbno)</t>
  </si>
  <si>
    <t>XB-12</t>
  </si>
  <si>
    <t>Molo w Barlinku</t>
  </si>
  <si>
    <t>XB-13</t>
  </si>
  <si>
    <t>Słowiańska Góra (Widuchowa)</t>
  </si>
  <si>
    <t>XB-14</t>
  </si>
  <si>
    <t>Wieża w Nowym Warpnie</t>
  </si>
  <si>
    <t>XB-15</t>
  </si>
  <si>
    <t>Międzywodzie</t>
  </si>
  <si>
    <t>XB-16</t>
  </si>
  <si>
    <t>Klif w Łukęcinie</t>
  </si>
  <si>
    <t>XB-17</t>
  </si>
  <si>
    <t>Trzęsacz</t>
  </si>
  <si>
    <t>XB-18</t>
  </si>
  <si>
    <t>Latarnia morska Niechorze</t>
  </si>
  <si>
    <t>XB-19</t>
  </si>
  <si>
    <t>Plaża w Dźwirzynie</t>
  </si>
  <si>
    <t>XB-20</t>
  </si>
  <si>
    <t>Jezioro Szmaragdowe w Szczecinie</t>
  </si>
  <si>
    <t>XB-21</t>
  </si>
  <si>
    <t>Wieża bazyliki katedralnej w Szczecinie</t>
  </si>
  <si>
    <t>XB-22</t>
  </si>
  <si>
    <t>Wieża Dzwonów na Zamku w Szczecinie</t>
  </si>
  <si>
    <t>POBRZEŻE KOSZALIŃSKIE</t>
  </si>
  <si>
    <t>XB-23</t>
  </si>
  <si>
    <t>Latarnia morska w Kołobrzegu</t>
  </si>
  <si>
    <t>XB-24</t>
  </si>
  <si>
    <t>Molo w Ustroniu Morskim</t>
  </si>
  <si>
    <t>XB-25</t>
  </si>
  <si>
    <t>Falochron portu w Darłowie</t>
  </si>
  <si>
    <t>XB-26</t>
  </si>
  <si>
    <t>Mierzeja Jeziora Kopań</t>
  </si>
  <si>
    <t>XB-27</t>
  </si>
  <si>
    <t>Jez. Wicko (Jezierzany)</t>
  </si>
  <si>
    <t>XB-28</t>
  </si>
  <si>
    <t>Wydma Orzechowska</t>
  </si>
  <si>
    <t>XB-29</t>
  </si>
  <si>
    <t>Ogrody Hortulus (Dobrzyca)</t>
  </si>
  <si>
    <t>XB-30</t>
  </si>
  <si>
    <t>Dolina Radwi (Mostowo)</t>
  </si>
  <si>
    <t>XB-31</t>
  </si>
  <si>
    <t>Rez. Sieciemińskie rosiczki</t>
  </si>
  <si>
    <t>XB-32</t>
  </si>
  <si>
    <t>Wieża ratuszowa w Słupsku</t>
  </si>
  <si>
    <t>XB-33</t>
  </si>
  <si>
    <t>Wieża ciśnień w Lęborku</t>
  </si>
  <si>
    <t>XB-34</t>
  </si>
  <si>
    <t>Jez. Dołgie Małe</t>
  </si>
  <si>
    <t>XB-35</t>
  </si>
  <si>
    <t>XB-36</t>
  </si>
  <si>
    <t>Rowokół (Smołdzino)</t>
  </si>
  <si>
    <t>XB-37</t>
  </si>
  <si>
    <t>Ujście Łeby do Jeziora Łebsko</t>
  </si>
  <si>
    <t>XB-38</t>
  </si>
  <si>
    <t>Wydma Łącka</t>
  </si>
  <si>
    <t>XB-39</t>
  </si>
  <si>
    <t>Wielkie Bagno</t>
  </si>
  <si>
    <t>XB-40</t>
  </si>
  <si>
    <t>Port rybacki w Łebie</t>
  </si>
  <si>
    <t>XB-41</t>
  </si>
  <si>
    <t>Jezioro Sarbsko (Sarbsk)</t>
  </si>
  <si>
    <t>XB-42</t>
  </si>
  <si>
    <t>Latarnia morska Stilo</t>
  </si>
  <si>
    <t>XB-43</t>
  </si>
  <si>
    <t>XB-44</t>
  </si>
  <si>
    <t>Wydma Lubiatowska</t>
  </si>
  <si>
    <t>XB-45</t>
  </si>
  <si>
    <t>Plaża Wierzchucino (wejście 29)</t>
  </si>
  <si>
    <t>XB-46</t>
  </si>
  <si>
    <t>Niebędzino</t>
  </si>
  <si>
    <t>POBRZEŻE GDAŃSKIE</t>
  </si>
  <si>
    <t>POBRZEŻE ELBLĄSKIE</t>
  </si>
  <si>
    <t>XB-71</t>
  </si>
  <si>
    <t>Skarpa nad Zalewem Wiślanym w Krynicy Morskiej</t>
  </si>
  <si>
    <t>XB-72</t>
  </si>
  <si>
    <t>Latarnia morska w Krynicy Morskiej</t>
  </si>
  <si>
    <t>XB-73</t>
  </si>
  <si>
    <t>Plaża w Piaskach</t>
  </si>
  <si>
    <t>XB-74</t>
  </si>
  <si>
    <t>Ujście Wisły Królewieckiej do Zalewu Wiślanego</t>
  </si>
  <si>
    <t>XB-75</t>
  </si>
  <si>
    <t>Brama Targowa w Elblągu</t>
  </si>
  <si>
    <t>XB-76</t>
  </si>
  <si>
    <t>Jezioro Drużno</t>
  </si>
  <si>
    <t>XB-77</t>
  </si>
  <si>
    <t>Punkt widokowy w Suchaczu</t>
  </si>
  <si>
    <t>XB-78</t>
  </si>
  <si>
    <t>Góra Chrobrego w Elblągu</t>
  </si>
  <si>
    <t>XB-79</t>
  </si>
  <si>
    <t>Wieża Katedry św. Mikołaja w Elblągu</t>
  </si>
  <si>
    <t>XB-80</t>
  </si>
  <si>
    <t>Wieża w Tolkmicku</t>
  </si>
  <si>
    <t>XB-81</t>
  </si>
  <si>
    <t>Promenada morska we Fromborku</t>
  </si>
  <si>
    <t>XB-82</t>
  </si>
  <si>
    <t>Wieża Radziejowskiego we Fromborku</t>
  </si>
  <si>
    <t>XB-83</t>
  </si>
  <si>
    <t>Park ekologiczny w Pasłęku</t>
  </si>
  <si>
    <t>XB-84</t>
  </si>
  <si>
    <t>Rynek w Ornecie</t>
  </si>
  <si>
    <t>XB-85</t>
  </si>
  <si>
    <t>Jezioro Taftowo</t>
  </si>
  <si>
    <t>XB-86</t>
  </si>
  <si>
    <t>Dębowa Góra</t>
  </si>
  <si>
    <t>XB-87</t>
  </si>
  <si>
    <t>Rzeka Łyna (Pomorowo)</t>
  </si>
  <si>
    <t>XB-88</t>
  </si>
  <si>
    <t>Most kolejowy w Pieniężnie</t>
  </si>
  <si>
    <t>XB-89</t>
  </si>
  <si>
    <t>Leśne stawy (Dzikowo Iławieckie)</t>
  </si>
  <si>
    <t>XB-90</t>
  </si>
  <si>
    <t>Zalew miejski w Górowie Iławieckim</t>
  </si>
  <si>
    <t>XB-91</t>
  </si>
  <si>
    <t>Wieża Zamku Biskupiego w Lidzbarku Warmińskim</t>
  </si>
  <si>
    <t>XB-92</t>
  </si>
  <si>
    <t>Brama Lidzbarska w Bartoszycach</t>
  </si>
  <si>
    <t>XB-93</t>
  </si>
  <si>
    <t>Wieża kościoła św. Michała Archanioła w Sępopolu</t>
  </si>
  <si>
    <t>XB-94</t>
  </si>
  <si>
    <t>Polder Sątopy-Samulewo</t>
  </si>
  <si>
    <t>POBRZEŻA</t>
  </si>
  <si>
    <t>po dziesięć punktów widokowych w wybranych 3 obszarach.</t>
  </si>
  <si>
    <t>Do zdobycia WIELKIEJ KORONY potrzeba dwudziestu punktów</t>
  </si>
  <si>
    <t>w wybranych 3 obszarach.</t>
  </si>
  <si>
    <t>Wszystkich obszarów jest 4 (można pominąć 1).</t>
  </si>
  <si>
    <t>Aby oznaczyć swoje wizyty w miejscach i punktach widokowych, które liczą</t>
  </si>
  <si>
    <t>www.lowcywidokow/kwp</t>
  </si>
  <si>
    <t>WERYFIKACJE</t>
  </si>
  <si>
    <t>KORONA WIDOKÓW POLSKICH</t>
  </si>
  <si>
    <t>Region</t>
  </si>
  <si>
    <t>ARKUSZ WERYFIKACYJNY</t>
  </si>
  <si>
    <t>WIELKA KORONA WIDOKÓW POLSKICH</t>
  </si>
  <si>
    <t>Gdy arkusz będzie gotowy do weryfikacji, wyślij go do nas na adres:</t>
  </si>
  <si>
    <t>Jak wypełniać zakładki?</t>
  </si>
  <si>
    <t xml:space="preserve">W polu Data wpisz datę (choćby przybliżoną) odwiedzin danego miejsca, </t>
  </si>
  <si>
    <t>W polu Gdzie Potwierdzenie napisz czy i jakie masz potwierdzenie, że tam byłaś/byłeś</t>
  </si>
  <si>
    <t xml:space="preserve">Obserwuj w podsumowaniu po lewej stronie czy już spełniasz kryteria, a jeżeli nie, </t>
  </si>
  <si>
    <t>to ile jeszcze musisz odwiedzić miejsc, aby kryteria te spełnić.</t>
  </si>
  <si>
    <t>W zakładkach znajdziesz skrótowo opisane kryteria zdobywania każdej z odznak.</t>
  </si>
  <si>
    <t>Pełne opisy, regulamin zdobywania oraz mapę punktów zawsze znajdziesz tutaj:</t>
  </si>
  <si>
    <t>Kiedy można weryfikować?</t>
  </si>
  <si>
    <t xml:space="preserve">Gdy wypełnisz dane w zakładkach każdej z odznak, wówczas tutaj </t>
  </si>
  <si>
    <t>Jak poruszać się po tym arkuszu?</t>
  </si>
  <si>
    <t>Korona Widoków Polskich to program to sześć regionalnych odznak, które razem</t>
  </si>
  <si>
    <t xml:space="preserve"> tworzą Koronę Widoków Polskich. Każda z odznak jest samodzielna i kompletna.</t>
  </si>
  <si>
    <t>Można je zdobywać pojedynczo, albo po kolei - jak kto woli :)</t>
  </si>
  <si>
    <t>Jak zgłosić się do weryfikacji?</t>
  </si>
  <si>
    <r>
      <rPr>
        <sz val="12"/>
        <color rgb="FFC89D00"/>
        <rFont val="Calibri"/>
        <family val="2"/>
        <charset val="238"/>
        <scheme val="minor"/>
      </rPr>
      <t>POBRZEŻA</t>
    </r>
    <r>
      <rPr>
        <sz val="12"/>
        <color theme="1"/>
        <rFont val="Calibri"/>
        <family val="2"/>
        <charset val="238"/>
        <scheme val="minor"/>
      </rPr>
      <t xml:space="preserve">, </t>
    </r>
    <r>
      <rPr>
        <sz val="12"/>
        <color theme="4" tint="-0.249977111117893"/>
        <rFont val="Calibri"/>
        <family val="2"/>
        <charset val="238"/>
        <scheme val="minor"/>
      </rPr>
      <t>POJEZIERZA</t>
    </r>
    <r>
      <rPr>
        <sz val="12"/>
        <color theme="1"/>
        <rFont val="Calibri"/>
        <family val="2"/>
        <charset val="238"/>
        <scheme val="minor"/>
      </rPr>
      <t xml:space="preserve">, </t>
    </r>
    <r>
      <rPr>
        <sz val="12"/>
        <color theme="9" tint="-0.249977111117893"/>
        <rFont val="Calibri"/>
        <family val="2"/>
        <charset val="238"/>
        <scheme val="minor"/>
      </rPr>
      <t>NIZINY</t>
    </r>
    <r>
      <rPr>
        <sz val="12"/>
        <color theme="1"/>
        <rFont val="Calibri"/>
        <family val="2"/>
        <charset val="238"/>
        <scheme val="minor"/>
      </rPr>
      <t xml:space="preserve">, </t>
    </r>
    <r>
      <rPr>
        <sz val="12"/>
        <color theme="0" tint="-0.499984740745262"/>
        <rFont val="Calibri"/>
        <family val="2"/>
        <charset val="238"/>
        <scheme val="minor"/>
      </rPr>
      <t>WYŻYNY</t>
    </r>
    <r>
      <rPr>
        <sz val="12"/>
        <color theme="1"/>
        <rFont val="Calibri"/>
        <family val="2"/>
        <charset val="238"/>
        <scheme val="minor"/>
      </rPr>
      <t xml:space="preserve">, </t>
    </r>
    <r>
      <rPr>
        <sz val="12"/>
        <color theme="5"/>
        <rFont val="Calibri"/>
        <family val="2"/>
        <charset val="238"/>
        <scheme val="minor"/>
      </rPr>
      <t>POGÓRZA</t>
    </r>
    <r>
      <rPr>
        <sz val="12"/>
        <color theme="1"/>
        <rFont val="Calibri"/>
        <family val="2"/>
        <charset val="238"/>
        <scheme val="minor"/>
      </rPr>
      <t xml:space="preserve"> oraz </t>
    </r>
    <r>
      <rPr>
        <sz val="12"/>
        <color rgb="FFC00000"/>
        <rFont val="Calibri"/>
        <family val="2"/>
        <charset val="238"/>
        <scheme val="minor"/>
      </rPr>
      <t>GÓRY</t>
    </r>
    <r>
      <rPr>
        <sz val="12"/>
        <color theme="1"/>
        <rFont val="Calibri"/>
        <family val="2"/>
        <charset val="238"/>
        <scheme val="minor"/>
      </rPr>
      <t>.</t>
    </r>
  </si>
  <si>
    <t>się do odznak, przejdź na wybraną zakładkę u dołu okna:</t>
  </si>
  <si>
    <t>i korespondującym z nimi regionom fizyczno-geograficznym Polski.</t>
  </si>
  <si>
    <r>
      <t xml:space="preserve">W tym skoroszycie znajdziesz </t>
    </r>
    <r>
      <rPr>
        <b/>
        <sz val="11"/>
        <color rgb="FFFF0000"/>
        <rFont val="Calibri"/>
        <family val="2"/>
        <charset val="238"/>
        <scheme val="minor"/>
      </rPr>
      <t>6 zakładek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odpowiadających sześciu odznakom</t>
    </r>
  </si>
  <si>
    <t>zobaczysz, które z nich możesz już zgłosić do weryfikacji:</t>
  </si>
  <si>
    <t>Zatopiony Las (Czołpino)</t>
  </si>
  <si>
    <t>Praszywka Wielka (1143)</t>
  </si>
  <si>
    <t>K</t>
  </si>
  <si>
    <t>WK</t>
  </si>
  <si>
    <t>Tę sekcję wypełnia weryfikator</t>
  </si>
  <si>
    <t>Jezioro Choczewskie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</si>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</sst>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5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theme="4" tint="-0.249977111117893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i/>
      <sz val="9"/>
      <color theme="0" tint="-0.499984740745262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sz val="11"/>
      <color theme="7" tint="-0.249977111117893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rgb="FF037DBD"/>
      <name val="Calibri"/>
      <family val="2"/>
      <charset val="238"/>
      <scheme val="minor"/>
    </font>
    <font>
      <sz val="11"/>
      <color rgb="FF2C9D03"/>
      <name val="Calibri"/>
      <family val="2"/>
      <charset val="238"/>
      <scheme val="minor"/>
    </font>
    <font>
      <sz val="11"/>
      <color rgb="FFC89D00"/>
      <name val="Calibri"/>
      <family val="2"/>
      <charset val="238"/>
      <scheme val="minor"/>
    </font>
    <font>
      <sz val="11"/>
      <color rgb="FF9E7C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theme="0" tint="-0.1499984740745262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rgb="FFC89D00"/>
      <name val="Calibri"/>
      <family val="2"/>
      <charset val="238"/>
      <scheme val="minor"/>
    </font>
    <font>
      <sz val="12"/>
      <color theme="4" tint="-0.249977111117893"/>
      <name val="Calibri"/>
      <family val="2"/>
      <charset val="238"/>
      <scheme val="minor"/>
    </font>
    <font>
      <sz val="12"/>
      <color theme="9" tint="-0.249977111117893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sz val="12"/>
      <color theme="5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1"/>
      <color rgb="FFA86ED4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E5ECE"/>
        <bgColor indexed="64"/>
      </patternFill>
    </fill>
    <fill>
      <patternFill patternType="solid">
        <fgColor rgb="FFF1E9FB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4A93B9"/>
        <bgColor indexed="64"/>
      </patternFill>
    </fill>
    <fill>
      <patternFill patternType="solid">
        <fgColor rgb="FF037DBD"/>
        <bgColor indexed="64"/>
      </patternFill>
    </fill>
    <fill>
      <patternFill patternType="solid">
        <fgColor rgb="FF599A41"/>
        <bgColor indexed="64"/>
      </patternFill>
    </fill>
    <fill>
      <patternFill patternType="solid">
        <fgColor rgb="FF2C9D03"/>
        <bgColor indexed="64"/>
      </patternFill>
    </fill>
    <fill>
      <patternFill patternType="solid">
        <fgColor rgb="FFA6AAAE"/>
        <bgColor indexed="64"/>
      </patternFill>
    </fill>
    <fill>
      <patternFill patternType="solid">
        <fgColor rgb="FFE95925"/>
        <bgColor indexed="64"/>
      </patternFill>
    </fill>
    <fill>
      <patternFill patternType="solid">
        <fgColor rgb="FFEAB800"/>
        <bgColor indexed="64"/>
      </patternFill>
    </fill>
    <fill>
      <patternFill patternType="solid">
        <fgColor rgb="FFC89D00"/>
        <bgColor indexed="64"/>
      </patternFill>
    </fill>
    <fill>
      <patternFill patternType="solid">
        <fgColor rgb="FF9F1D24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86ED4"/>
        <bgColor indexed="64"/>
      </patternFill>
    </fill>
    <fill>
      <patternFill patternType="solid">
        <fgColor rgb="FFEADCF4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72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16" fillId="9" borderId="9" xfId="1" applyFont="1" applyFill="1" applyBorder="1" applyAlignment="1" applyProtection="1">
      <alignment horizontal="left" vertical="top"/>
    </xf>
    <xf numFmtId="14" fontId="0" fillId="10" borderId="0" xfId="0" applyNumberFormat="1" applyFill="1" applyAlignment="1" applyProtection="1">
      <alignment horizontal="center" vertical="center"/>
      <protection locked="0"/>
    </xf>
    <xf numFmtId="0" fontId="0" fillId="10" borderId="0" xfId="0" applyFill="1" applyAlignment="1" applyProtection="1">
      <alignment vertical="center"/>
      <protection locked="0"/>
    </xf>
    <xf numFmtId="14" fontId="0" fillId="10" borderId="7" xfId="0" applyNumberFormat="1" applyFill="1" applyBorder="1" applyAlignment="1" applyProtection="1">
      <alignment horizontal="center" vertical="center"/>
      <protection locked="0"/>
    </xf>
    <xf numFmtId="0" fontId="0" fillId="10" borderId="7" xfId="0" applyFill="1" applyBorder="1" applyAlignment="1" applyProtection="1">
      <alignment vertical="center"/>
      <protection locked="0"/>
    </xf>
    <xf numFmtId="0" fontId="16" fillId="4" borderId="9" xfId="1" applyFont="1" applyFill="1" applyBorder="1" applyAlignment="1" applyProtection="1">
      <alignment horizontal="left" vertical="top"/>
    </xf>
    <xf numFmtId="14" fontId="0" fillId="7" borderId="0" xfId="0" applyNumberFormat="1" applyFill="1" applyAlignment="1" applyProtection="1">
      <alignment horizontal="center" vertical="center"/>
      <protection locked="0"/>
    </xf>
    <xf numFmtId="0" fontId="0" fillId="7" borderId="0" xfId="0" applyFill="1" applyAlignment="1" applyProtection="1">
      <alignment vertical="center"/>
      <protection locked="0"/>
    </xf>
    <xf numFmtId="14" fontId="0" fillId="7" borderId="7" xfId="0" applyNumberFormat="1" applyFill="1" applyBorder="1" applyAlignment="1" applyProtection="1">
      <alignment horizontal="center" vertical="center"/>
      <protection locked="0"/>
    </xf>
    <xf numFmtId="0" fontId="0" fillId="7" borderId="7" xfId="0" applyFill="1" applyBorder="1" applyAlignment="1" applyProtection="1">
      <alignment vertical="center"/>
      <protection locked="0"/>
    </xf>
    <xf numFmtId="0" fontId="16" fillId="11" borderId="9" xfId="1" applyFont="1" applyFill="1" applyBorder="1" applyAlignment="1" applyProtection="1">
      <alignment horizontal="left" vertical="top"/>
    </xf>
    <xf numFmtId="14" fontId="0" fillId="2" borderId="0" xfId="0" applyNumberForma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locked="0"/>
    </xf>
    <xf numFmtId="14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vertical="center"/>
      <protection locked="0"/>
    </xf>
    <xf numFmtId="0" fontId="28" fillId="0" borderId="0" xfId="1" applyFont="1" applyFill="1" applyBorder="1" applyProtection="1"/>
    <xf numFmtId="0" fontId="14" fillId="0" borderId="0" xfId="0" applyFont="1" applyAlignment="1">
      <alignment vertical="center"/>
    </xf>
    <xf numFmtId="14" fontId="14" fillId="0" borderId="0" xfId="0" applyNumberFormat="1" applyFont="1" applyAlignment="1">
      <alignment vertical="center"/>
    </xf>
    <xf numFmtId="14" fontId="0" fillId="0" borderId="0" xfId="0" applyNumberForma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15" fillId="9" borderId="8" xfId="0" applyFont="1" applyFill="1" applyBorder="1" applyAlignment="1">
      <alignment horizontal="left" vertical="center" indent="1"/>
    </xf>
    <xf numFmtId="1" fontId="20" fillId="9" borderId="9" xfId="0" applyNumberFormat="1" applyFont="1" applyFill="1" applyBorder="1" applyAlignment="1">
      <alignment horizontal="center" vertical="center"/>
    </xf>
    <xf numFmtId="0" fontId="13" fillId="9" borderId="9" xfId="0" applyFont="1" applyFill="1" applyBorder="1" applyAlignment="1">
      <alignment horizontal="center" vertical="center"/>
    </xf>
    <xf numFmtId="0" fontId="20" fillId="9" borderId="10" xfId="0" applyFont="1" applyFill="1" applyBorder="1" applyAlignment="1">
      <alignment horizontal="center" vertical="center"/>
    </xf>
    <xf numFmtId="0" fontId="15" fillId="11" borderId="8" xfId="0" applyFont="1" applyFill="1" applyBorder="1" applyAlignment="1">
      <alignment horizontal="left" vertical="center" indent="1"/>
    </xf>
    <xf numFmtId="1" fontId="21" fillId="11" borderId="9" xfId="0" applyNumberFormat="1" applyFont="1" applyFill="1" applyBorder="1" applyAlignment="1">
      <alignment horizontal="center" vertical="center"/>
    </xf>
    <xf numFmtId="0" fontId="13" fillId="11" borderId="9" xfId="0" applyFont="1" applyFill="1" applyBorder="1" applyAlignment="1">
      <alignment horizontal="center" vertical="center"/>
    </xf>
    <xf numFmtId="0" fontId="21" fillId="11" borderId="10" xfId="0" applyFont="1" applyFill="1" applyBorder="1" applyAlignment="1">
      <alignment horizontal="center" vertical="center"/>
    </xf>
    <xf numFmtId="0" fontId="11" fillId="10" borderId="11" xfId="0" applyFont="1" applyFill="1" applyBorder="1" applyAlignment="1">
      <alignment horizontal="center" vertical="center"/>
    </xf>
    <xf numFmtId="0" fontId="11" fillId="10" borderId="7" xfId="0" applyFont="1" applyFill="1" applyBorder="1" applyAlignment="1">
      <alignment vertical="center" wrapText="1"/>
    </xf>
    <xf numFmtId="14" fontId="11" fillId="10" borderId="7" xfId="0" applyNumberFormat="1" applyFont="1" applyFill="1" applyBorder="1" applyAlignment="1">
      <alignment horizontal="center" vertical="center" wrapText="1"/>
    </xf>
    <xf numFmtId="0" fontId="11" fillId="10" borderId="1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vertical="center" wrapText="1"/>
    </xf>
    <xf numFmtId="14" fontId="11" fillId="2" borderId="7" xfId="0" applyNumberFormat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0" fillId="10" borderId="0" xfId="0" applyFill="1" applyAlignment="1">
      <alignment vertical="center"/>
    </xf>
    <xf numFmtId="0" fontId="0" fillId="10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4" xfId="0" applyFill="1" applyBorder="1" applyAlignment="1">
      <alignment horizontal="center" vertical="center"/>
    </xf>
    <xf numFmtId="0" fontId="25" fillId="12" borderId="0" xfId="0" applyFont="1" applyFill="1"/>
    <xf numFmtId="0" fontId="1" fillId="12" borderId="0" xfId="0" applyFont="1" applyFill="1"/>
    <xf numFmtId="0" fontId="0" fillId="12" borderId="0" xfId="0" applyFill="1" applyAlignment="1">
      <alignment horizontal="center"/>
    </xf>
    <xf numFmtId="0" fontId="0" fillId="12" borderId="0" xfId="0" applyFill="1"/>
    <xf numFmtId="0" fontId="0" fillId="12" borderId="14" xfId="0" applyFill="1" applyBorder="1"/>
    <xf numFmtId="0" fontId="25" fillId="0" borderId="0" xfId="0" applyFont="1" applyAlignment="1">
      <alignment horizontal="right"/>
    </xf>
    <xf numFmtId="0" fontId="27" fillId="0" borderId="0" xfId="0" applyFont="1"/>
    <xf numFmtId="0" fontId="0" fillId="0" borderId="0" xfId="0" applyAlignment="1">
      <alignment horizontal="center"/>
    </xf>
    <xf numFmtId="0" fontId="0" fillId="0" borderId="14" xfId="0" applyBorder="1"/>
    <xf numFmtId="0" fontId="25" fillId="0" borderId="0" xfId="0" applyFont="1"/>
    <xf numFmtId="0" fontId="0" fillId="10" borderId="11" xfId="0" applyFill="1" applyBorder="1" applyAlignment="1">
      <alignment horizontal="center" vertical="center"/>
    </xf>
    <xf numFmtId="0" fontId="0" fillId="10" borderId="7" xfId="0" applyFill="1" applyBorder="1" applyAlignment="1">
      <alignment vertical="center"/>
    </xf>
    <xf numFmtId="0" fontId="0" fillId="10" borderId="1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0" fillId="2" borderId="12" xfId="0" applyFill="1" applyBorder="1" applyAlignment="1">
      <alignment horizontal="center" vertical="center"/>
    </xf>
    <xf numFmtId="0" fontId="28" fillId="0" borderId="0" xfId="1" applyFont="1" applyProtection="1"/>
    <xf numFmtId="0" fontId="29" fillId="12" borderId="0" xfId="0" applyFont="1" applyFill="1"/>
    <xf numFmtId="0" fontId="0" fillId="0" borderId="0" xfId="0" applyAlignment="1">
      <alignment textRotation="90"/>
    </xf>
    <xf numFmtId="0" fontId="0" fillId="0" borderId="0" xfId="0" applyAlignment="1">
      <alignment textRotation="90" wrapText="1"/>
    </xf>
    <xf numFmtId="0" fontId="24" fillId="0" borderId="0" xfId="0" applyFont="1"/>
    <xf numFmtId="0" fontId="0" fillId="0" borderId="0" xfId="0" applyAlignment="1">
      <alignment horizontal="center" textRotation="90"/>
    </xf>
    <xf numFmtId="0" fontId="1" fillId="0" borderId="0" xfId="0" applyFont="1" applyAlignment="1">
      <alignment horizontal="center"/>
    </xf>
    <xf numFmtId="0" fontId="20" fillId="13" borderId="0" xfId="0" applyFont="1" applyFill="1" applyAlignment="1">
      <alignment horizontal="right" vertical="center"/>
    </xf>
    <xf numFmtId="0" fontId="0" fillId="13" borderId="0" xfId="0" applyFill="1" applyAlignment="1">
      <alignment horizontal="center" vertical="center"/>
    </xf>
    <xf numFmtId="164" fontId="0" fillId="13" borderId="0" xfId="0" applyNumberFormat="1" applyFill="1" applyAlignment="1">
      <alignment horizontal="center" vertical="center"/>
    </xf>
    <xf numFmtId="0" fontId="0" fillId="13" borderId="0" xfId="0" applyFill="1" applyAlignment="1">
      <alignment vertical="center"/>
    </xf>
    <xf numFmtId="0" fontId="20" fillId="0" borderId="0" xfId="0" applyFont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0" fontId="0" fillId="13" borderId="0" xfId="0" applyFill="1" applyAlignment="1">
      <alignment horizontal="center"/>
    </xf>
    <xf numFmtId="0" fontId="0" fillId="13" borderId="0" xfId="0" applyFill="1"/>
    <xf numFmtId="0" fontId="1" fillId="0" borderId="0" xfId="0" applyFont="1" applyAlignment="1">
      <alignment horizontal="left" indent="1"/>
    </xf>
    <xf numFmtId="0" fontId="22" fillId="0" borderId="0" xfId="0" quotePrefix="1" applyFont="1"/>
    <xf numFmtId="0" fontId="15" fillId="4" borderId="8" xfId="0" applyFont="1" applyFill="1" applyBorder="1" applyAlignment="1">
      <alignment horizontal="left" vertical="center" indent="1"/>
    </xf>
    <xf numFmtId="1" fontId="5" fillId="4" borderId="9" xfId="0" applyNumberFormat="1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vertical="center" wrapText="1"/>
    </xf>
    <xf numFmtId="14" fontId="11" fillId="7" borderId="7" xfId="0" applyNumberFormat="1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0" fontId="0" fillId="7" borderId="14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7" xfId="0" applyFill="1" applyBorder="1" applyAlignment="1">
      <alignment vertical="center"/>
    </xf>
    <xf numFmtId="0" fontId="0" fillId="7" borderId="12" xfId="0" applyFill="1" applyBorder="1" applyAlignment="1">
      <alignment horizontal="center" vertical="center"/>
    </xf>
    <xf numFmtId="0" fontId="29" fillId="0" borderId="0" xfId="0" applyFont="1"/>
    <xf numFmtId="0" fontId="15" fillId="14" borderId="8" xfId="0" applyFont="1" applyFill="1" applyBorder="1" applyAlignment="1">
      <alignment horizontal="left" vertical="center" indent="1"/>
    </xf>
    <xf numFmtId="0" fontId="16" fillId="14" borderId="9" xfId="1" applyFont="1" applyFill="1" applyBorder="1" applyAlignment="1" applyProtection="1">
      <alignment horizontal="left" vertical="top"/>
    </xf>
    <xf numFmtId="0" fontId="13" fillId="14" borderId="9" xfId="0" applyFont="1" applyFill="1" applyBorder="1" applyAlignment="1">
      <alignment horizontal="center" vertical="center"/>
    </xf>
    <xf numFmtId="1" fontId="30" fillId="14" borderId="9" xfId="0" applyNumberFormat="1" applyFont="1" applyFill="1" applyBorder="1" applyAlignment="1">
      <alignment horizontal="center" vertical="center"/>
    </xf>
    <xf numFmtId="0" fontId="30" fillId="14" borderId="10" xfId="0" applyFont="1" applyFill="1" applyBorder="1" applyAlignment="1">
      <alignment horizontal="center" vertical="center"/>
    </xf>
    <xf numFmtId="0" fontId="11" fillId="15" borderId="11" xfId="0" applyFont="1" applyFill="1" applyBorder="1" applyAlignment="1">
      <alignment horizontal="center" vertical="center"/>
    </xf>
    <xf numFmtId="0" fontId="11" fillId="15" borderId="7" xfId="0" applyFont="1" applyFill="1" applyBorder="1" applyAlignment="1">
      <alignment vertical="center" wrapText="1"/>
    </xf>
    <xf numFmtId="14" fontId="11" fillId="15" borderId="7" xfId="0" applyNumberFormat="1" applyFont="1" applyFill="1" applyBorder="1" applyAlignment="1">
      <alignment horizontal="center" vertical="center" wrapText="1"/>
    </xf>
    <xf numFmtId="0" fontId="11" fillId="15" borderId="12" xfId="0" applyFont="1" applyFill="1" applyBorder="1" applyAlignment="1">
      <alignment horizontal="center" vertical="center" wrapText="1"/>
    </xf>
    <xf numFmtId="0" fontId="0" fillId="15" borderId="13" xfId="0" applyFill="1" applyBorder="1" applyAlignment="1">
      <alignment horizontal="center" vertical="center"/>
    </xf>
    <xf numFmtId="0" fontId="0" fillId="15" borderId="0" xfId="0" applyFill="1" applyAlignment="1">
      <alignment vertical="center"/>
    </xf>
    <xf numFmtId="14" fontId="0" fillId="15" borderId="0" xfId="0" applyNumberFormat="1" applyFill="1" applyAlignment="1" applyProtection="1">
      <alignment horizontal="center" vertical="center"/>
      <protection locked="0"/>
    </xf>
    <xf numFmtId="0" fontId="0" fillId="15" borderId="0" xfId="0" applyFill="1" applyAlignment="1" applyProtection="1">
      <alignment vertical="center"/>
      <protection locked="0"/>
    </xf>
    <xf numFmtId="0" fontId="0" fillId="15" borderId="14" xfId="0" applyFill="1" applyBorder="1" applyAlignment="1">
      <alignment horizontal="center" vertical="center"/>
    </xf>
    <xf numFmtId="0" fontId="0" fillId="15" borderId="11" xfId="0" applyFill="1" applyBorder="1" applyAlignment="1">
      <alignment horizontal="center" vertical="center"/>
    </xf>
    <xf numFmtId="0" fontId="0" fillId="15" borderId="7" xfId="0" applyFill="1" applyBorder="1" applyAlignment="1">
      <alignment vertical="center"/>
    </xf>
    <xf numFmtId="0" fontId="0" fillId="15" borderId="12" xfId="0" applyFill="1" applyBorder="1" applyAlignment="1">
      <alignment horizontal="center" vertical="center"/>
    </xf>
    <xf numFmtId="0" fontId="15" fillId="16" borderId="8" xfId="0" applyFont="1" applyFill="1" applyBorder="1" applyAlignment="1">
      <alignment horizontal="left" vertical="center" indent="1"/>
    </xf>
    <xf numFmtId="0" fontId="16" fillId="16" borderId="9" xfId="1" applyFont="1" applyFill="1" applyBorder="1" applyAlignment="1" applyProtection="1">
      <alignment horizontal="left" vertical="top"/>
    </xf>
    <xf numFmtId="0" fontId="13" fillId="16" borderId="9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vertical="center" wrapText="1"/>
    </xf>
    <xf numFmtId="14" fontId="11" fillId="5" borderId="7" xfId="0" applyNumberFormat="1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14" fontId="0" fillId="5" borderId="0" xfId="0" applyNumberFormat="1" applyFill="1" applyAlignment="1" applyProtection="1">
      <alignment horizontal="center" vertical="center"/>
      <protection locked="0"/>
    </xf>
    <xf numFmtId="0" fontId="0" fillId="5" borderId="0" xfId="0" applyFill="1" applyAlignment="1" applyProtection="1">
      <alignment vertical="center"/>
      <protection locked="0"/>
    </xf>
    <xf numFmtId="0" fontId="0" fillId="5" borderId="14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7" xfId="0" applyFill="1" applyBorder="1" applyAlignment="1">
      <alignment vertical="center"/>
    </xf>
    <xf numFmtId="0" fontId="0" fillId="5" borderId="12" xfId="0" applyFill="1" applyBorder="1" applyAlignment="1">
      <alignment horizontal="center" vertical="center"/>
    </xf>
    <xf numFmtId="1" fontId="31" fillId="16" borderId="9" xfId="0" applyNumberFormat="1" applyFont="1" applyFill="1" applyBorder="1" applyAlignment="1">
      <alignment horizontal="center" vertical="center"/>
    </xf>
    <xf numFmtId="0" fontId="31" fillId="16" borderId="10" xfId="0" applyFont="1" applyFill="1" applyBorder="1" applyAlignment="1">
      <alignment horizontal="center" vertical="center"/>
    </xf>
    <xf numFmtId="0" fontId="31" fillId="0" borderId="0" xfId="0" applyFont="1" applyAlignment="1">
      <alignment horizontal="right" vertical="center"/>
    </xf>
    <xf numFmtId="0" fontId="31" fillId="13" borderId="0" xfId="0" applyFont="1" applyFill="1" applyAlignment="1">
      <alignment horizontal="right" vertical="center"/>
    </xf>
    <xf numFmtId="14" fontId="0" fillId="15" borderId="0" xfId="0" applyNumberFormat="1" applyFill="1" applyAlignment="1">
      <alignment horizontal="center" vertical="center"/>
    </xf>
    <xf numFmtId="14" fontId="0" fillId="5" borderId="0" xfId="0" applyNumberFormat="1" applyFill="1" applyAlignment="1">
      <alignment horizontal="center" vertical="center"/>
    </xf>
    <xf numFmtId="14" fontId="0" fillId="15" borderId="7" xfId="0" applyNumberFormat="1" applyFill="1" applyBorder="1" applyAlignment="1" applyProtection="1">
      <alignment horizontal="center" vertical="center"/>
      <protection locked="0"/>
    </xf>
    <xf numFmtId="0" fontId="0" fillId="15" borderId="7" xfId="0" applyFill="1" applyBorder="1" applyAlignment="1" applyProtection="1">
      <alignment vertical="center"/>
      <protection locked="0"/>
    </xf>
    <xf numFmtId="14" fontId="0" fillId="5" borderId="7" xfId="0" applyNumberFormat="1" applyFill="1" applyBorder="1" applyAlignment="1" applyProtection="1">
      <alignment horizontal="center" vertical="center"/>
      <protection locked="0"/>
    </xf>
    <xf numFmtId="0" fontId="0" fillId="5" borderId="7" xfId="0" applyFill="1" applyBorder="1" applyAlignment="1" applyProtection="1">
      <alignment vertical="center"/>
      <protection locked="0"/>
    </xf>
    <xf numFmtId="0" fontId="15" fillId="6" borderId="8" xfId="0" applyFont="1" applyFill="1" applyBorder="1" applyAlignment="1">
      <alignment horizontal="left" vertical="center" indent="1"/>
    </xf>
    <xf numFmtId="0" fontId="16" fillId="6" borderId="9" xfId="1" applyFont="1" applyFill="1" applyBorder="1" applyAlignment="1" applyProtection="1">
      <alignment horizontal="left" vertical="top"/>
    </xf>
    <xf numFmtId="0" fontId="32" fillId="0" borderId="0" xfId="0" applyFont="1" applyAlignment="1">
      <alignment horizontal="right" vertical="center"/>
    </xf>
    <xf numFmtId="0" fontId="32" fillId="13" borderId="0" xfId="0" applyFont="1" applyFill="1" applyAlignment="1">
      <alignment horizontal="right" vertical="center"/>
    </xf>
    <xf numFmtId="0" fontId="15" fillId="17" borderId="8" xfId="0" applyFont="1" applyFill="1" applyBorder="1" applyAlignment="1">
      <alignment horizontal="left" vertical="center" indent="1"/>
    </xf>
    <xf numFmtId="0" fontId="16" fillId="17" borderId="9" xfId="1" applyFont="1" applyFill="1" applyBorder="1" applyAlignment="1" applyProtection="1">
      <alignment horizontal="left" vertical="top"/>
    </xf>
    <xf numFmtId="1" fontId="21" fillId="17" borderId="9" xfId="0" applyNumberFormat="1" applyFont="1" applyFill="1" applyBorder="1" applyAlignment="1">
      <alignment horizontal="center" vertical="center"/>
    </xf>
    <xf numFmtId="0" fontId="13" fillId="17" borderId="9" xfId="0" applyFont="1" applyFill="1" applyBorder="1" applyAlignment="1">
      <alignment horizontal="center" vertical="center"/>
    </xf>
    <xf numFmtId="0" fontId="21" fillId="17" borderId="10" xfId="0" applyFont="1" applyFill="1" applyBorder="1" applyAlignment="1">
      <alignment horizontal="center" vertical="center"/>
    </xf>
    <xf numFmtId="0" fontId="11" fillId="18" borderId="11" xfId="0" applyFont="1" applyFill="1" applyBorder="1" applyAlignment="1">
      <alignment horizontal="center" vertical="center"/>
    </xf>
    <xf numFmtId="0" fontId="11" fillId="18" borderId="7" xfId="0" applyFont="1" applyFill="1" applyBorder="1" applyAlignment="1">
      <alignment vertical="center" wrapText="1"/>
    </xf>
    <xf numFmtId="14" fontId="11" fillId="18" borderId="7" xfId="0" applyNumberFormat="1" applyFont="1" applyFill="1" applyBorder="1" applyAlignment="1">
      <alignment horizontal="center" vertical="center" wrapText="1"/>
    </xf>
    <xf numFmtId="0" fontId="11" fillId="18" borderId="12" xfId="0" applyFont="1" applyFill="1" applyBorder="1" applyAlignment="1">
      <alignment horizontal="center" vertical="center" wrapText="1"/>
    </xf>
    <xf numFmtId="0" fontId="0" fillId="18" borderId="13" xfId="0" applyFill="1" applyBorder="1" applyAlignment="1">
      <alignment horizontal="center" vertical="center"/>
    </xf>
    <xf numFmtId="0" fontId="0" fillId="18" borderId="0" xfId="0" applyFill="1" applyAlignment="1">
      <alignment vertical="center"/>
    </xf>
    <xf numFmtId="14" fontId="0" fillId="18" borderId="0" xfId="0" applyNumberFormat="1" applyFill="1" applyAlignment="1" applyProtection="1">
      <alignment horizontal="center" vertical="center"/>
      <protection locked="0"/>
    </xf>
    <xf numFmtId="0" fontId="0" fillId="18" borderId="0" xfId="0" applyFill="1" applyAlignment="1" applyProtection="1">
      <alignment vertical="center"/>
      <protection locked="0"/>
    </xf>
    <xf numFmtId="0" fontId="0" fillId="18" borderId="14" xfId="0" applyFill="1" applyBorder="1" applyAlignment="1">
      <alignment horizontal="center" vertical="center"/>
    </xf>
    <xf numFmtId="0" fontId="32" fillId="0" borderId="0" xfId="0" applyFont="1" applyAlignment="1">
      <alignment horizontal="right"/>
    </xf>
    <xf numFmtId="0" fontId="32" fillId="13" borderId="0" xfId="0" applyFont="1" applyFill="1" applyAlignment="1">
      <alignment horizontal="right"/>
    </xf>
    <xf numFmtId="0" fontId="33" fillId="13" borderId="0" xfId="0" applyFont="1" applyFill="1" applyAlignment="1">
      <alignment horizontal="right" vertical="center"/>
    </xf>
    <xf numFmtId="0" fontId="33" fillId="0" borderId="0" xfId="0" applyFont="1" applyAlignment="1">
      <alignment horizontal="right" vertical="center"/>
    </xf>
    <xf numFmtId="14" fontId="0" fillId="19" borderId="0" xfId="0" applyNumberFormat="1" applyFill="1" applyAlignment="1" applyProtection="1">
      <alignment horizontal="center" vertical="center"/>
      <protection locked="0"/>
    </xf>
    <xf numFmtId="0" fontId="0" fillId="19" borderId="0" xfId="0" applyFill="1" applyAlignment="1" applyProtection="1">
      <alignment vertical="center"/>
      <protection locked="0"/>
    </xf>
    <xf numFmtId="14" fontId="0" fillId="0" borderId="7" xfId="0" applyNumberForma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11" fillId="19" borderId="11" xfId="0" applyFont="1" applyFill="1" applyBorder="1" applyAlignment="1">
      <alignment horizontal="center" vertical="center"/>
    </xf>
    <xf numFmtId="0" fontId="11" fillId="19" borderId="7" xfId="0" applyFont="1" applyFill="1" applyBorder="1" applyAlignment="1">
      <alignment vertical="center" wrapText="1"/>
    </xf>
    <xf numFmtId="14" fontId="11" fillId="19" borderId="7" xfId="0" applyNumberFormat="1" applyFont="1" applyFill="1" applyBorder="1" applyAlignment="1">
      <alignment horizontal="center" vertical="center" wrapText="1"/>
    </xf>
    <xf numFmtId="0" fontId="11" fillId="19" borderId="12" xfId="0" applyFont="1" applyFill="1" applyBorder="1" applyAlignment="1">
      <alignment horizontal="center" vertical="center" wrapText="1"/>
    </xf>
    <xf numFmtId="0" fontId="0" fillId="19" borderId="13" xfId="0" applyFill="1" applyBorder="1" applyAlignment="1">
      <alignment horizontal="center" vertical="center"/>
    </xf>
    <xf numFmtId="0" fontId="0" fillId="19" borderId="0" xfId="0" applyFill="1" applyAlignment="1">
      <alignment vertical="center"/>
    </xf>
    <xf numFmtId="14" fontId="0" fillId="19" borderId="0" xfId="0" applyNumberFormat="1" applyFill="1" applyAlignment="1">
      <alignment horizontal="center" vertical="center"/>
    </xf>
    <xf numFmtId="0" fontId="0" fillId="19" borderId="14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14" fontId="0" fillId="0" borderId="7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6" fillId="20" borderId="0" xfId="0" applyFont="1" applyFill="1"/>
    <xf numFmtId="0" fontId="18" fillId="20" borderId="0" xfId="0" applyFont="1" applyFill="1" applyAlignment="1">
      <alignment horizontal="right" vertical="center"/>
    </xf>
    <xf numFmtId="0" fontId="18" fillId="20" borderId="0" xfId="0" applyFont="1" applyFill="1" applyAlignment="1">
      <alignment horizontal="left" vertical="center"/>
    </xf>
    <xf numFmtId="0" fontId="18" fillId="20" borderId="0" xfId="0" applyFont="1" applyFill="1" applyAlignment="1">
      <alignment vertical="center"/>
    </xf>
    <xf numFmtId="0" fontId="18" fillId="20" borderId="14" xfId="0" applyFont="1" applyFill="1" applyBorder="1" applyAlignment="1">
      <alignment horizontal="right" vertical="center"/>
    </xf>
    <xf numFmtId="0" fontId="18" fillId="20" borderId="0" xfId="0" applyFont="1" applyFill="1" applyAlignment="1">
      <alignment horizontal="right" vertical="center" indent="2"/>
    </xf>
    <xf numFmtId="14" fontId="18" fillId="20" borderId="0" xfId="0" applyNumberFormat="1" applyFont="1" applyFill="1" applyAlignment="1">
      <alignment vertical="center"/>
    </xf>
    <xf numFmtId="14" fontId="26" fillId="20" borderId="0" xfId="0" applyNumberFormat="1" applyFont="1" applyFill="1"/>
    <xf numFmtId="0" fontId="15" fillId="21" borderId="8" xfId="0" applyFont="1" applyFill="1" applyBorder="1" applyAlignment="1">
      <alignment horizontal="left" vertical="center" indent="1"/>
    </xf>
    <xf numFmtId="0" fontId="16" fillId="21" borderId="9" xfId="1" applyFont="1" applyFill="1" applyBorder="1" applyAlignment="1" applyProtection="1">
      <alignment horizontal="left" vertical="top"/>
    </xf>
    <xf numFmtId="1" fontId="34" fillId="21" borderId="9" xfId="0" applyNumberFormat="1" applyFont="1" applyFill="1" applyBorder="1" applyAlignment="1">
      <alignment horizontal="center" vertical="center"/>
    </xf>
    <xf numFmtId="0" fontId="34" fillId="21" borderId="9" xfId="0" applyFont="1" applyFill="1" applyBorder="1" applyAlignment="1">
      <alignment horizontal="center" vertical="center"/>
    </xf>
    <xf numFmtId="0" fontId="34" fillId="21" borderId="10" xfId="0" applyFont="1" applyFill="1" applyBorder="1" applyAlignment="1">
      <alignment horizontal="center" vertical="center"/>
    </xf>
    <xf numFmtId="0" fontId="26" fillId="22" borderId="0" xfId="0" applyFont="1" applyFill="1"/>
    <xf numFmtId="0" fontId="18" fillId="22" borderId="0" xfId="0" applyFont="1" applyFill="1" applyAlignment="1">
      <alignment horizontal="right" vertical="center"/>
    </xf>
    <xf numFmtId="0" fontId="18" fillId="22" borderId="0" xfId="0" applyFont="1" applyFill="1" applyAlignment="1">
      <alignment horizontal="left" vertical="center"/>
    </xf>
    <xf numFmtId="0" fontId="18" fillId="22" borderId="0" xfId="0" applyFont="1" applyFill="1" applyAlignment="1">
      <alignment vertical="center"/>
    </xf>
    <xf numFmtId="0" fontId="18" fillId="22" borderId="14" xfId="0" applyFont="1" applyFill="1" applyBorder="1" applyAlignment="1">
      <alignment horizontal="right" vertical="center"/>
    </xf>
    <xf numFmtId="0" fontId="18" fillId="22" borderId="0" xfId="0" applyFont="1" applyFill="1" applyAlignment="1">
      <alignment horizontal="right" vertical="center" indent="2"/>
    </xf>
    <xf numFmtId="14" fontId="18" fillId="22" borderId="0" xfId="0" applyNumberFormat="1" applyFont="1" applyFill="1" applyAlignment="1">
      <alignment vertical="center"/>
    </xf>
    <xf numFmtId="14" fontId="26" fillId="22" borderId="0" xfId="0" applyNumberFormat="1" applyFont="1" applyFill="1"/>
    <xf numFmtId="0" fontId="15" fillId="23" borderId="8" xfId="0" applyFont="1" applyFill="1" applyBorder="1" applyAlignment="1">
      <alignment horizontal="left" vertical="center" indent="1"/>
    </xf>
    <xf numFmtId="0" fontId="16" fillId="23" borderId="9" xfId="1" applyFont="1" applyFill="1" applyBorder="1" applyAlignment="1" applyProtection="1">
      <alignment horizontal="left" vertical="top"/>
    </xf>
    <xf numFmtId="1" fontId="35" fillId="23" borderId="9" xfId="0" applyNumberFormat="1" applyFont="1" applyFill="1" applyBorder="1" applyAlignment="1">
      <alignment horizontal="center" vertical="center"/>
    </xf>
    <xf numFmtId="0" fontId="35" fillId="23" borderId="9" xfId="0" applyFont="1" applyFill="1" applyBorder="1" applyAlignment="1">
      <alignment horizontal="center" vertical="center"/>
    </xf>
    <xf numFmtId="0" fontId="35" fillId="23" borderId="10" xfId="0" applyFont="1" applyFill="1" applyBorder="1" applyAlignment="1">
      <alignment horizontal="center" vertical="center"/>
    </xf>
    <xf numFmtId="0" fontId="35" fillId="13" borderId="0" xfId="0" applyFont="1" applyFill="1" applyAlignment="1">
      <alignment horizontal="right" vertical="center"/>
    </xf>
    <xf numFmtId="0" fontId="35" fillId="0" borderId="0" xfId="0" applyFont="1" applyAlignment="1">
      <alignment horizontal="right" vertical="center"/>
    </xf>
    <xf numFmtId="0" fontId="26" fillId="24" borderId="0" xfId="0" applyFont="1" applyFill="1"/>
    <xf numFmtId="0" fontId="18" fillId="24" borderId="0" xfId="0" applyFont="1" applyFill="1" applyAlignment="1">
      <alignment horizontal="right" vertical="center"/>
    </xf>
    <xf numFmtId="0" fontId="18" fillId="24" borderId="0" xfId="0" applyFont="1" applyFill="1" applyAlignment="1">
      <alignment horizontal="left" vertical="center"/>
    </xf>
    <xf numFmtId="0" fontId="18" fillId="24" borderId="0" xfId="0" applyFont="1" applyFill="1" applyAlignment="1">
      <alignment vertical="center"/>
    </xf>
    <xf numFmtId="0" fontId="18" fillId="24" borderId="14" xfId="0" applyFont="1" applyFill="1" applyBorder="1" applyAlignment="1">
      <alignment horizontal="right" vertical="center"/>
    </xf>
    <xf numFmtId="0" fontId="18" fillId="24" borderId="0" xfId="0" applyFont="1" applyFill="1" applyAlignment="1">
      <alignment horizontal="right" vertical="center" indent="2"/>
    </xf>
    <xf numFmtId="14" fontId="18" fillId="24" borderId="0" xfId="0" applyNumberFormat="1" applyFont="1" applyFill="1" applyAlignment="1">
      <alignment vertical="center"/>
    </xf>
    <xf numFmtId="14" fontId="26" fillId="24" borderId="0" xfId="0" applyNumberFormat="1" applyFont="1" applyFill="1"/>
    <xf numFmtId="0" fontId="26" fillId="25" borderId="0" xfId="0" applyFont="1" applyFill="1"/>
    <xf numFmtId="0" fontId="18" fillId="25" borderId="0" xfId="0" applyFont="1" applyFill="1" applyAlignment="1">
      <alignment horizontal="right" vertical="center"/>
    </xf>
    <xf numFmtId="0" fontId="18" fillId="25" borderId="0" xfId="0" applyFont="1" applyFill="1" applyAlignment="1">
      <alignment horizontal="left" vertical="center"/>
    </xf>
    <xf numFmtId="0" fontId="18" fillId="25" borderId="0" xfId="0" applyFont="1" applyFill="1" applyAlignment="1">
      <alignment vertical="center"/>
    </xf>
    <xf numFmtId="0" fontId="18" fillId="25" borderId="14" xfId="0" applyFont="1" applyFill="1" applyBorder="1" applyAlignment="1">
      <alignment horizontal="right" vertical="center"/>
    </xf>
    <xf numFmtId="0" fontId="18" fillId="25" borderId="0" xfId="0" applyFont="1" applyFill="1" applyAlignment="1">
      <alignment horizontal="right" vertical="center" indent="2"/>
    </xf>
    <xf numFmtId="14" fontId="18" fillId="25" borderId="0" xfId="0" applyNumberFormat="1" applyFont="1" applyFill="1" applyAlignment="1">
      <alignment vertical="center"/>
    </xf>
    <xf numFmtId="14" fontId="26" fillId="25" borderId="0" xfId="0" applyNumberFormat="1" applyFont="1" applyFill="1"/>
    <xf numFmtId="0" fontId="26" fillId="26" borderId="0" xfId="0" applyFont="1" applyFill="1"/>
    <xf numFmtId="0" fontId="18" fillId="26" borderId="0" xfId="0" applyFont="1" applyFill="1" applyAlignment="1">
      <alignment horizontal="right" vertical="center"/>
    </xf>
    <xf numFmtId="0" fontId="18" fillId="26" borderId="0" xfId="0" applyFont="1" applyFill="1" applyAlignment="1">
      <alignment horizontal="left" vertical="center"/>
    </xf>
    <xf numFmtId="0" fontId="18" fillId="26" borderId="0" xfId="0" applyFont="1" applyFill="1" applyAlignment="1">
      <alignment vertical="center"/>
    </xf>
    <xf numFmtId="0" fontId="18" fillId="26" borderId="14" xfId="0" applyFont="1" applyFill="1" applyBorder="1" applyAlignment="1">
      <alignment horizontal="right" vertical="center"/>
    </xf>
    <xf numFmtId="0" fontId="18" fillId="26" borderId="0" xfId="0" applyFont="1" applyFill="1" applyAlignment="1">
      <alignment horizontal="right" vertical="center" indent="2"/>
    </xf>
    <xf numFmtId="14" fontId="18" fillId="26" borderId="0" xfId="0" applyNumberFormat="1" applyFont="1" applyFill="1" applyAlignment="1">
      <alignment vertical="center"/>
    </xf>
    <xf numFmtId="14" fontId="26" fillId="26" borderId="0" xfId="0" applyNumberFormat="1" applyFont="1" applyFill="1"/>
    <xf numFmtId="0" fontId="15" fillId="27" borderId="8" xfId="0" applyFont="1" applyFill="1" applyBorder="1" applyAlignment="1">
      <alignment horizontal="left" vertical="center" indent="1"/>
    </xf>
    <xf numFmtId="0" fontId="16" fillId="27" borderId="9" xfId="1" applyFont="1" applyFill="1" applyBorder="1" applyAlignment="1" applyProtection="1">
      <alignment horizontal="left" vertical="top"/>
    </xf>
    <xf numFmtId="1" fontId="36" fillId="27" borderId="9" xfId="0" applyNumberFormat="1" applyFont="1" applyFill="1" applyBorder="1" applyAlignment="1">
      <alignment horizontal="center" vertical="center"/>
    </xf>
    <xf numFmtId="0" fontId="36" fillId="27" borderId="9" xfId="0" applyFont="1" applyFill="1" applyBorder="1" applyAlignment="1">
      <alignment horizontal="center" vertical="center"/>
    </xf>
    <xf numFmtId="0" fontId="36" fillId="27" borderId="10" xfId="0" applyFont="1" applyFill="1" applyBorder="1" applyAlignment="1">
      <alignment horizontal="center" vertical="center"/>
    </xf>
    <xf numFmtId="0" fontId="11" fillId="13" borderId="11" xfId="0" applyFont="1" applyFill="1" applyBorder="1" applyAlignment="1">
      <alignment horizontal="center" vertical="center"/>
    </xf>
    <xf numFmtId="0" fontId="11" fillId="13" borderId="7" xfId="0" applyFont="1" applyFill="1" applyBorder="1" applyAlignment="1">
      <alignment vertical="center" wrapText="1"/>
    </xf>
    <xf numFmtId="14" fontId="11" fillId="13" borderId="7" xfId="0" applyNumberFormat="1" applyFont="1" applyFill="1" applyBorder="1" applyAlignment="1">
      <alignment horizontal="center" vertical="center" wrapText="1"/>
    </xf>
    <xf numFmtId="0" fontId="11" fillId="13" borderId="12" xfId="0" applyFont="1" applyFill="1" applyBorder="1" applyAlignment="1">
      <alignment horizontal="center" vertical="center" wrapText="1"/>
    </xf>
    <xf numFmtId="0" fontId="0" fillId="13" borderId="13" xfId="0" applyFill="1" applyBorder="1" applyAlignment="1">
      <alignment horizontal="center" vertical="center"/>
    </xf>
    <xf numFmtId="14" fontId="0" fillId="13" borderId="0" xfId="0" applyNumberFormat="1" applyFill="1" applyAlignment="1" applyProtection="1">
      <alignment horizontal="center" vertical="center"/>
      <protection locked="0"/>
    </xf>
    <xf numFmtId="0" fontId="0" fillId="13" borderId="0" xfId="0" applyFill="1" applyAlignment="1" applyProtection="1">
      <alignment vertical="center"/>
      <protection locked="0"/>
    </xf>
    <xf numFmtId="0" fontId="0" fillId="13" borderId="14" xfId="0" applyFill="1" applyBorder="1" applyAlignment="1">
      <alignment horizontal="center" vertical="center"/>
    </xf>
    <xf numFmtId="0" fontId="0" fillId="13" borderId="11" xfId="0" applyFill="1" applyBorder="1" applyAlignment="1">
      <alignment horizontal="center" vertical="center"/>
    </xf>
    <xf numFmtId="0" fontId="0" fillId="13" borderId="7" xfId="0" applyFill="1" applyBorder="1" applyAlignment="1">
      <alignment vertical="center"/>
    </xf>
    <xf numFmtId="14" fontId="0" fillId="13" borderId="7" xfId="0" applyNumberFormat="1" applyFill="1" applyBorder="1" applyAlignment="1">
      <alignment horizontal="center" vertical="center"/>
    </xf>
    <xf numFmtId="0" fontId="0" fillId="13" borderId="12" xfId="0" applyFill="1" applyBorder="1" applyAlignment="1">
      <alignment horizontal="center" vertical="center"/>
    </xf>
    <xf numFmtId="0" fontId="37" fillId="13" borderId="0" xfId="0" applyFont="1" applyFill="1" applyAlignment="1">
      <alignment horizontal="right" vertical="center"/>
    </xf>
    <xf numFmtId="0" fontId="37" fillId="0" borderId="0" xfId="0" applyFont="1" applyAlignment="1">
      <alignment horizontal="right" vertical="center"/>
    </xf>
    <xf numFmtId="14" fontId="0" fillId="13" borderId="7" xfId="0" applyNumberFormat="1" applyFill="1" applyBorder="1" applyAlignment="1" applyProtection="1">
      <alignment horizontal="center" vertical="center"/>
      <protection locked="0"/>
    </xf>
    <xf numFmtId="0" fontId="0" fillId="13" borderId="7" xfId="0" applyFill="1" applyBorder="1" applyAlignment="1" applyProtection="1">
      <alignment vertical="center"/>
      <protection locked="0"/>
    </xf>
    <xf numFmtId="0" fontId="26" fillId="28" borderId="0" xfId="0" applyFont="1" applyFill="1"/>
    <xf numFmtId="0" fontId="18" fillId="28" borderId="0" xfId="0" applyFont="1" applyFill="1" applyAlignment="1">
      <alignment horizontal="right" vertical="center"/>
    </xf>
    <xf numFmtId="0" fontId="18" fillId="28" borderId="0" xfId="0" applyFont="1" applyFill="1" applyAlignment="1">
      <alignment horizontal="left" vertical="center"/>
    </xf>
    <xf numFmtId="0" fontId="18" fillId="28" borderId="0" xfId="0" applyFont="1" applyFill="1" applyAlignment="1">
      <alignment vertical="center"/>
    </xf>
    <xf numFmtId="0" fontId="18" fillId="28" borderId="14" xfId="0" applyFont="1" applyFill="1" applyBorder="1" applyAlignment="1">
      <alignment horizontal="right" vertical="center"/>
    </xf>
    <xf numFmtId="0" fontId="18" fillId="28" borderId="0" xfId="0" applyFont="1" applyFill="1" applyAlignment="1">
      <alignment horizontal="right" vertical="center" indent="2"/>
    </xf>
    <xf numFmtId="14" fontId="18" fillId="28" borderId="0" xfId="0" applyNumberFormat="1" applyFont="1" applyFill="1" applyAlignment="1">
      <alignment vertical="center"/>
    </xf>
    <xf numFmtId="14" fontId="26" fillId="28" borderId="0" xfId="0" applyNumberFormat="1" applyFont="1" applyFill="1"/>
    <xf numFmtId="0" fontId="17" fillId="29" borderId="0" xfId="0" applyFont="1" applyFill="1"/>
    <xf numFmtId="0" fontId="19" fillId="29" borderId="0" xfId="0" applyFont="1" applyFill="1" applyAlignment="1">
      <alignment horizontal="right" vertical="center"/>
    </xf>
    <xf numFmtId="0" fontId="19" fillId="29" borderId="0" xfId="0" quotePrefix="1" applyFont="1" applyFill="1" applyAlignment="1">
      <alignment horizontal="left" vertical="center"/>
    </xf>
    <xf numFmtId="0" fontId="19" fillId="29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6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9" fillId="0" borderId="0" xfId="0" applyFont="1"/>
    <xf numFmtId="0" fontId="1" fillId="30" borderId="0" xfId="0" applyFont="1" applyFill="1"/>
    <xf numFmtId="0" fontId="9" fillId="0" borderId="0" xfId="0" applyFont="1" applyAlignment="1">
      <alignment horizontal="left" vertical="center"/>
    </xf>
    <xf numFmtId="0" fontId="1" fillId="30" borderId="0" xfId="0" applyFont="1" applyFill="1" applyAlignment="1">
      <alignment horizontal="right"/>
    </xf>
    <xf numFmtId="0" fontId="1" fillId="30" borderId="0" xfId="0" applyFont="1" applyFill="1" applyAlignment="1">
      <alignment horizontal="center" vertical="center"/>
    </xf>
    <xf numFmtId="0" fontId="0" fillId="30" borderId="0" xfId="0" applyFill="1"/>
    <xf numFmtId="0" fontId="0" fillId="30" borderId="0" xfId="0" applyFill="1" applyAlignment="1">
      <alignment horizontal="right" vertical="center"/>
    </xf>
    <xf numFmtId="0" fontId="0" fillId="30" borderId="0" xfId="0" applyFill="1" applyAlignment="1">
      <alignment vertical="center"/>
    </xf>
    <xf numFmtId="0" fontId="1" fillId="30" borderId="0" xfId="0" applyFont="1" applyFill="1" applyAlignment="1">
      <alignment horizontal="right" vertical="center"/>
    </xf>
    <xf numFmtId="1" fontId="0" fillId="30" borderId="0" xfId="0" applyNumberFormat="1" applyFill="1" applyAlignment="1">
      <alignment vertical="center"/>
    </xf>
    <xf numFmtId="0" fontId="0" fillId="13" borderId="0" xfId="0" applyFill="1" applyAlignment="1">
      <alignment horizontal="right"/>
    </xf>
    <xf numFmtId="1" fontId="0" fillId="30" borderId="0" xfId="0" applyNumberFormat="1" applyFill="1"/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0" fillId="8" borderId="0" xfId="0" applyFill="1"/>
    <xf numFmtId="0" fontId="0" fillId="0" borderId="0" xfId="0" quotePrefix="1" applyAlignment="1">
      <alignment horizontal="center" vertical="center"/>
    </xf>
    <xf numFmtId="0" fontId="0" fillId="8" borderId="0" xfId="0" applyFill="1" applyAlignment="1">
      <alignment horizontal="right"/>
    </xf>
    <xf numFmtId="0" fontId="2" fillId="8" borderId="0" xfId="0" applyFont="1" applyFill="1" applyAlignment="1">
      <alignment horizontal="left" vertical="center" indent="1"/>
    </xf>
    <xf numFmtId="0" fontId="2" fillId="13" borderId="0" xfId="0" applyFont="1" applyFill="1" applyAlignment="1">
      <alignment horizontal="left" vertical="center" indent="1"/>
    </xf>
    <xf numFmtId="0" fontId="6" fillId="5" borderId="0" xfId="0" applyFont="1" applyFill="1"/>
    <xf numFmtId="0" fontId="0" fillId="5" borderId="0" xfId="0" applyFill="1"/>
    <xf numFmtId="0" fontId="0" fillId="5" borderId="0" xfId="0" applyFill="1" applyAlignment="1">
      <alignment horizontal="center"/>
    </xf>
    <xf numFmtId="0" fontId="1" fillId="5" borderId="0" xfId="0" applyFont="1" applyFill="1"/>
    <xf numFmtId="0" fontId="9" fillId="5" borderId="0" xfId="0" applyFont="1" applyFill="1"/>
    <xf numFmtId="0" fontId="9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3" fillId="5" borderId="0" xfId="1" applyFill="1" applyProtection="1"/>
    <xf numFmtId="0" fontId="41" fillId="0" borderId="0" xfId="0" applyFont="1"/>
    <xf numFmtId="0" fontId="42" fillId="0" borderId="0" xfId="0" applyFont="1"/>
    <xf numFmtId="0" fontId="42" fillId="0" borderId="0" xfId="0" applyFont="1" applyAlignment="1">
      <alignment horizontal="center"/>
    </xf>
    <xf numFmtId="0" fontId="10" fillId="5" borderId="0" xfId="0" applyFont="1" applyFill="1"/>
    <xf numFmtId="0" fontId="1" fillId="0" borderId="0" xfId="0" applyFont="1" applyAlignment="1">
      <alignment textRotation="90"/>
    </xf>
    <xf numFmtId="0" fontId="1" fillId="0" borderId="0" xfId="0" applyFont="1" applyAlignment="1">
      <alignment textRotation="90" wrapText="1"/>
    </xf>
    <xf numFmtId="0" fontId="1" fillId="0" borderId="0" xfId="0" applyFont="1" applyAlignment="1">
      <alignment horizontal="center" wrapText="1"/>
    </xf>
    <xf numFmtId="0" fontId="23" fillId="13" borderId="0" xfId="0" applyFont="1" applyFill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40" fillId="0" borderId="0" xfId="0" applyFont="1" applyAlignment="1">
      <alignment horizontal="right"/>
    </xf>
    <xf numFmtId="0" fontId="15" fillId="31" borderId="8" xfId="0" applyFont="1" applyFill="1" applyBorder="1" applyAlignment="1">
      <alignment horizontal="left" vertical="center" indent="1"/>
    </xf>
    <xf numFmtId="0" fontId="16" fillId="31" borderId="9" xfId="1" applyFont="1" applyFill="1" applyBorder="1" applyAlignment="1" applyProtection="1">
      <alignment horizontal="left" vertical="top"/>
    </xf>
    <xf numFmtId="0" fontId="11" fillId="32" borderId="11" xfId="0" applyFont="1" applyFill="1" applyBorder="1" applyAlignment="1">
      <alignment horizontal="center" vertical="center"/>
    </xf>
    <xf numFmtId="0" fontId="11" fillId="32" borderId="7" xfId="0" applyFont="1" applyFill="1" applyBorder="1" applyAlignment="1">
      <alignment vertical="center" wrapText="1"/>
    </xf>
    <xf numFmtId="14" fontId="11" fillId="32" borderId="7" xfId="0" applyNumberFormat="1" applyFont="1" applyFill="1" applyBorder="1" applyAlignment="1">
      <alignment horizontal="center" vertical="center" wrapText="1"/>
    </xf>
    <xf numFmtId="0" fontId="11" fillId="32" borderId="12" xfId="0" applyFont="1" applyFill="1" applyBorder="1" applyAlignment="1">
      <alignment horizontal="center" vertical="center" wrapText="1"/>
    </xf>
    <xf numFmtId="0" fontId="0" fillId="32" borderId="13" xfId="0" applyFill="1" applyBorder="1" applyAlignment="1">
      <alignment horizontal="center" vertical="center"/>
    </xf>
    <xf numFmtId="0" fontId="0" fillId="32" borderId="0" xfId="0" applyFill="1" applyAlignment="1">
      <alignment vertical="center"/>
    </xf>
    <xf numFmtId="14" fontId="0" fillId="32" borderId="0" xfId="0" applyNumberFormat="1" applyFill="1" applyAlignment="1" applyProtection="1">
      <alignment horizontal="center" vertical="center"/>
      <protection locked="0"/>
    </xf>
    <xf numFmtId="0" fontId="0" fillId="32" borderId="0" xfId="0" applyFill="1" applyAlignment="1" applyProtection="1">
      <alignment vertical="center"/>
      <protection locked="0"/>
    </xf>
    <xf numFmtId="0" fontId="0" fillId="32" borderId="14" xfId="0" applyFill="1" applyBorder="1" applyAlignment="1">
      <alignment horizontal="center" vertical="center"/>
    </xf>
    <xf numFmtId="0" fontId="0" fillId="32" borderId="11" xfId="0" applyFill="1" applyBorder="1" applyAlignment="1">
      <alignment horizontal="center" vertical="center"/>
    </xf>
    <xf numFmtId="0" fontId="0" fillId="32" borderId="7" xfId="0" applyFill="1" applyBorder="1" applyAlignment="1">
      <alignment vertical="center"/>
    </xf>
    <xf numFmtId="14" fontId="0" fillId="32" borderId="7" xfId="0" applyNumberFormat="1" applyFill="1" applyBorder="1" applyAlignment="1">
      <alignment horizontal="center" vertical="center"/>
    </xf>
    <xf numFmtId="0" fontId="0" fillId="32" borderId="12" xfId="0" applyFill="1" applyBorder="1" applyAlignment="1">
      <alignment horizontal="center" vertical="center"/>
    </xf>
    <xf numFmtId="1" fontId="50" fillId="31" borderId="9" xfId="0" applyNumberFormat="1" applyFont="1" applyFill="1" applyBorder="1" applyAlignment="1">
      <alignment horizontal="center" vertical="center"/>
    </xf>
    <xf numFmtId="0" fontId="50" fillId="31" borderId="9" xfId="0" applyFont="1" applyFill="1" applyBorder="1" applyAlignment="1">
      <alignment horizontal="center" vertical="center"/>
    </xf>
    <xf numFmtId="0" fontId="50" fillId="31" borderId="10" xfId="0" applyFont="1" applyFill="1" applyBorder="1" applyAlignment="1">
      <alignment horizontal="center" vertical="center"/>
    </xf>
    <xf numFmtId="1" fontId="32" fillId="6" borderId="9" xfId="0" applyNumberFormat="1" applyFont="1" applyFill="1" applyBorder="1" applyAlignment="1">
      <alignment horizontal="center" vertical="center"/>
    </xf>
    <xf numFmtId="0" fontId="32" fillId="6" borderId="9" xfId="0" applyFont="1" applyFill="1" applyBorder="1" applyAlignment="1">
      <alignment horizontal="center" vertical="center"/>
    </xf>
    <xf numFmtId="0" fontId="32" fillId="6" borderId="10" xfId="0" applyFont="1" applyFill="1" applyBorder="1" applyAlignment="1">
      <alignment horizontal="center" vertical="center"/>
    </xf>
    <xf numFmtId="0" fontId="50" fillId="13" borderId="0" xfId="0" applyFont="1" applyFill="1" applyAlignment="1">
      <alignment horizontal="right" vertical="center"/>
    </xf>
    <xf numFmtId="0" fontId="50" fillId="0" borderId="0" xfId="0" applyFont="1" applyAlignment="1">
      <alignment horizontal="right" vertical="center"/>
    </xf>
    <xf numFmtId="14" fontId="0" fillId="10" borderId="7" xfId="0" applyNumberFormat="1" applyFill="1" applyBorder="1" applyAlignment="1">
      <alignment horizontal="center" vertical="center"/>
    </xf>
    <xf numFmtId="14" fontId="0" fillId="7" borderId="7" xfId="0" applyNumberFormat="1" applyFill="1" applyBorder="1" applyAlignment="1">
      <alignment horizontal="center" vertical="center"/>
    </xf>
    <xf numFmtId="14" fontId="0" fillId="7" borderId="0" xfId="0" applyNumberFormat="1" applyFill="1" applyAlignment="1">
      <alignment horizontal="center" vertical="center"/>
    </xf>
    <xf numFmtId="14" fontId="0" fillId="10" borderId="0" xfId="0" applyNumberFormat="1" applyFill="1" applyAlignment="1">
      <alignment horizontal="center" vertical="center"/>
    </xf>
    <xf numFmtId="14" fontId="0" fillId="5" borderId="7" xfId="0" applyNumberFormat="1" applyFill="1" applyBorder="1" applyAlignment="1">
      <alignment horizontal="center" vertical="center"/>
    </xf>
    <xf numFmtId="14" fontId="0" fillId="15" borderId="7" xfId="0" applyNumberFormat="1" applyFill="1" applyBorder="1" applyAlignment="1">
      <alignment horizontal="center" vertical="center"/>
    </xf>
    <xf numFmtId="14" fontId="0" fillId="18" borderId="0" xfId="0" applyNumberFormat="1" applyFill="1" applyAlignment="1">
      <alignment horizontal="center" vertical="center"/>
    </xf>
    <xf numFmtId="0" fontId="0" fillId="18" borderId="11" xfId="0" applyFill="1" applyBorder="1" applyAlignment="1">
      <alignment horizontal="center" vertical="center"/>
    </xf>
    <xf numFmtId="0" fontId="0" fillId="18" borderId="7" xfId="0" applyFill="1" applyBorder="1" applyAlignment="1">
      <alignment vertical="center"/>
    </xf>
    <xf numFmtId="14" fontId="0" fillId="18" borderId="7" xfId="0" applyNumberFormat="1" applyFill="1" applyBorder="1" applyAlignment="1">
      <alignment horizontal="center" vertical="center"/>
    </xf>
    <xf numFmtId="0" fontId="0" fillId="18" borderId="12" xfId="0" applyFill="1" applyBorder="1" applyAlignment="1">
      <alignment horizontal="center" vertical="center"/>
    </xf>
    <xf numFmtId="14" fontId="0" fillId="32" borderId="0" xfId="0" applyNumberFormat="1" applyFill="1" applyAlignment="1">
      <alignment horizontal="center" vertical="center"/>
    </xf>
    <xf numFmtId="0" fontId="1" fillId="30" borderId="0" xfId="0" applyFont="1" applyFill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0" fillId="3" borderId="0" xfId="0" quotePrefix="1" applyFill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19" fillId="29" borderId="0" xfId="0" applyFont="1" applyFill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center" vertical="top"/>
    </xf>
    <xf numFmtId="0" fontId="2" fillId="8" borderId="0" xfId="0" applyFont="1" applyFill="1" applyAlignment="1">
      <alignment horizontal="left" vertical="center" indent="1"/>
    </xf>
    <xf numFmtId="0" fontId="25" fillId="0" borderId="0" xfId="0" applyFont="1" applyAlignment="1">
      <alignment horizontal="center"/>
    </xf>
    <xf numFmtId="0" fontId="25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14" fontId="0" fillId="32" borderId="7" xfId="0" applyNumberFormat="1" applyFill="1" applyBorder="1" applyAlignment="1" applyProtection="1">
      <alignment horizontal="center" vertical="center"/>
      <protection locked="0"/>
    </xf>
    <xf numFmtId="0" fontId="0" fillId="32" borderId="7" xfId="0" applyFill="1" applyBorder="1" applyAlignment="1" applyProtection="1">
      <alignment vertical="center"/>
      <protection locked="0"/>
    </xf>
  </cellXfs>
  <cellStyles count="2">
    <cellStyle name="Hiperłącze" xfId="1" builtinId="8"/>
    <cellStyle name="Normalny" xfId="0" builtinId="0"/>
  </cellStyles>
  <dxfs count="3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5"/>
      </font>
      <fill>
        <patternFill>
          <bgColor theme="7" tint="-0.24994659260841701"/>
        </patternFill>
      </fill>
    </dxf>
    <dxf>
      <font>
        <color theme="9"/>
      </font>
      <fill>
        <patternFill>
          <bgColor theme="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5"/>
      </font>
      <fill>
        <patternFill>
          <bgColor theme="7" tint="-0.24994659260841701"/>
        </patternFill>
      </fill>
    </dxf>
    <dxf>
      <font>
        <color theme="9"/>
      </font>
      <fill>
        <patternFill>
          <bgColor theme="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5"/>
      </font>
      <fill>
        <patternFill>
          <bgColor theme="7" tint="-0.24994659260841701"/>
        </patternFill>
      </fill>
    </dxf>
    <dxf>
      <font>
        <color theme="9"/>
      </font>
      <fill>
        <patternFill>
          <bgColor theme="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5"/>
      </font>
      <fill>
        <patternFill>
          <bgColor theme="7" tint="-0.24994659260841701"/>
        </patternFill>
      </fill>
    </dxf>
    <dxf>
      <font>
        <color theme="9"/>
      </font>
      <fill>
        <patternFill>
          <bgColor theme="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5"/>
      </font>
      <fill>
        <patternFill>
          <bgColor theme="7" tint="-0.24994659260841701"/>
        </patternFill>
      </fill>
    </dxf>
    <dxf>
      <font>
        <color theme="9"/>
      </font>
      <fill>
        <patternFill>
          <bgColor theme="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5"/>
      </font>
      <fill>
        <patternFill>
          <bgColor theme="7" tint="-0.24994659260841701"/>
        </patternFill>
      </fill>
    </dxf>
    <dxf>
      <font>
        <color theme="9"/>
      </font>
      <fill>
        <patternFill>
          <bgColor theme="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A86ED4"/>
      <color rgb="FFEADCF4"/>
      <color rgb="FFC89D00"/>
      <color rgb="FF9F1D24"/>
      <color rgb="FF9E7C00"/>
      <color rgb="FFFFF6D5"/>
      <color rgb="FFEAB800"/>
      <color rgb="FFFFCB08"/>
      <color rgb="FFE95925"/>
      <color rgb="FF6668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333376</xdr:colOff>
      <xdr:row>1</xdr:row>
      <xdr:rowOff>66675</xdr:rowOff>
    </xdr:from>
    <xdr:to>
      <xdr:col>12</xdr:col>
      <xdr:colOff>161925</xdr:colOff>
      <xdr:row>13</xdr:row>
      <xdr:rowOff>36380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6798733-2376-88E6-B009-D09F93D33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38651" y="552450"/>
          <a:ext cx="1990724" cy="2789105"/>
        </a:xfrm>
        <a:prstGeom prst="rect">
          <a:avLst/>
        </a:prstGeom>
      </xdr:spPr>
    </xdr:pic>
    <xdr:clientData/>
  </xdr:twoCellAnchor>
  <xdr:twoCellAnchor editAs="oneCell">
    <xdr:from>
      <xdr:col>22</xdr:col>
      <xdr:colOff>231321</xdr:colOff>
      <xdr:row>7</xdr:row>
      <xdr:rowOff>163286</xdr:rowOff>
    </xdr:from>
    <xdr:to>
      <xdr:col>28</xdr:col>
      <xdr:colOff>284789</xdr:colOff>
      <xdr:row>29</xdr:row>
      <xdr:rowOff>122464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F51387C-954C-D099-9E23-CF224A811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69988" y="2227036"/>
          <a:ext cx="3736468" cy="4615845"/>
        </a:xfrm>
        <a:prstGeom prst="rect">
          <a:avLst/>
        </a:prstGeom>
      </xdr:spPr>
    </xdr:pic>
    <xdr:clientData/>
  </xdr:twoCellAnchor>
  <xdr:twoCellAnchor editAs="oneCell">
    <xdr:from>
      <xdr:col>22</xdr:col>
      <xdr:colOff>190499</xdr:colOff>
      <xdr:row>32</xdr:row>
      <xdr:rowOff>149679</xdr:rowOff>
    </xdr:from>
    <xdr:to>
      <xdr:col>28</xdr:col>
      <xdr:colOff>435429</xdr:colOff>
      <xdr:row>57</xdr:row>
      <xdr:rowOff>38879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B50C7926-37F6-442D-539E-BA2B1C765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226142" y="7293429"/>
          <a:ext cx="3918858" cy="49918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717177</xdr:colOff>
      <xdr:row>0</xdr:row>
      <xdr:rowOff>224117</xdr:rowOff>
    </xdr:from>
    <xdr:to>
      <xdr:col>3</xdr:col>
      <xdr:colOff>534855</xdr:colOff>
      <xdr:row>8</xdr:row>
      <xdr:rowOff>168522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AC80EBD1-A176-47F4-217C-11CC901E1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736" y="224117"/>
          <a:ext cx="2518295" cy="1826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28576</xdr:colOff>
      <xdr:row>37</xdr:row>
      <xdr:rowOff>152400</xdr:rowOff>
    </xdr:from>
    <xdr:to>
      <xdr:col>1</xdr:col>
      <xdr:colOff>2198935</xdr:colOff>
      <xdr:row>45</xdr:row>
      <xdr:rowOff>48406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6E9F3F68-79C4-4D29-A304-B3C98FB3D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6" y="8105775"/>
          <a:ext cx="2170359" cy="1572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</xdr:colOff>
      <xdr:row>48</xdr:row>
      <xdr:rowOff>9525</xdr:rowOff>
    </xdr:from>
    <xdr:to>
      <xdr:col>1</xdr:col>
      <xdr:colOff>2071501</xdr:colOff>
      <xdr:row>55</xdr:row>
      <xdr:rowOff>19050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D9420E9F-B59C-F227-A6EE-05A024929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0267950"/>
          <a:ext cx="2061976" cy="147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806824</xdr:colOff>
      <xdr:row>0</xdr:row>
      <xdr:rowOff>235324</xdr:rowOff>
    </xdr:from>
    <xdr:to>
      <xdr:col>3</xdr:col>
      <xdr:colOff>571501</xdr:colOff>
      <xdr:row>8</xdr:row>
      <xdr:rowOff>135992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B3F78A4A-38EA-0918-1B41-91149E687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383" y="235324"/>
          <a:ext cx="2465294" cy="1783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268942</xdr:colOff>
      <xdr:row>45</xdr:row>
      <xdr:rowOff>170930</xdr:rowOff>
    </xdr:from>
    <xdr:to>
      <xdr:col>1</xdr:col>
      <xdr:colOff>2117912</xdr:colOff>
      <xdr:row>53</xdr:row>
      <xdr:rowOff>23932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8EFEF93A-2BDE-459B-A977-BDEA20E9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2" y="9931254"/>
          <a:ext cx="2151529" cy="1556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11207</xdr:colOff>
      <xdr:row>56</xdr:row>
      <xdr:rowOff>22411</xdr:rowOff>
    </xdr:from>
    <xdr:to>
      <xdr:col>1</xdr:col>
      <xdr:colOff>2055544</xdr:colOff>
      <xdr:row>63</xdr:row>
      <xdr:rowOff>11206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AE44DF88-F042-8A89-9938-3A363C730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766" y="12124764"/>
          <a:ext cx="2044337" cy="1479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742951</xdr:colOff>
      <xdr:row>0</xdr:row>
      <xdr:rowOff>238124</xdr:rowOff>
    </xdr:from>
    <xdr:to>
      <xdr:col>3</xdr:col>
      <xdr:colOff>543724</xdr:colOff>
      <xdr:row>8</xdr:row>
      <xdr:rowOff>149084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8FAC163F-23BF-E6D6-3892-68E8F2BC2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1" y="238124"/>
          <a:ext cx="2496348" cy="1787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285751</xdr:colOff>
      <xdr:row>46</xdr:row>
      <xdr:rowOff>0</xdr:rowOff>
    </xdr:from>
    <xdr:to>
      <xdr:col>1</xdr:col>
      <xdr:colOff>2051601</xdr:colOff>
      <xdr:row>53</xdr:row>
      <xdr:rowOff>15735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32F47484-C6D6-4807-A780-E79B3E668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9839325"/>
          <a:ext cx="2070650" cy="1482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247650</xdr:colOff>
      <xdr:row>56</xdr:row>
      <xdr:rowOff>38100</xdr:rowOff>
    </xdr:from>
    <xdr:to>
      <xdr:col>1</xdr:col>
      <xdr:colOff>1952625</xdr:colOff>
      <xdr:row>63</xdr:row>
      <xdr:rowOff>10249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FF2B69CA-059F-6307-AF02-543022E9B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1972925"/>
          <a:ext cx="2009775" cy="143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753717</xdr:colOff>
      <xdr:row>0</xdr:row>
      <xdr:rowOff>265044</xdr:rowOff>
    </xdr:from>
    <xdr:to>
      <xdr:col>3</xdr:col>
      <xdr:colOff>524724</xdr:colOff>
      <xdr:row>8</xdr:row>
      <xdr:rowOff>140805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9FA9947-F8B2-0616-21B5-9F71B8B55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174" y="265044"/>
          <a:ext cx="2462854" cy="1747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273326</xdr:colOff>
      <xdr:row>45</xdr:row>
      <xdr:rowOff>182217</xdr:rowOff>
    </xdr:from>
    <xdr:to>
      <xdr:col>1</xdr:col>
      <xdr:colOff>2070652</xdr:colOff>
      <xdr:row>53</xdr:row>
      <xdr:rowOff>20160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40411E26-D7B3-BD1F-1C02-2A368476D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26" y="9715500"/>
          <a:ext cx="2103783" cy="1494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298175</xdr:colOff>
      <xdr:row>56</xdr:row>
      <xdr:rowOff>24848</xdr:rowOff>
    </xdr:from>
    <xdr:to>
      <xdr:col>1</xdr:col>
      <xdr:colOff>2003685</xdr:colOff>
      <xdr:row>63</xdr:row>
      <xdr:rowOff>4632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A59EDC7E-F178-9F49-F7DA-EC4285D87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75" y="11835848"/>
          <a:ext cx="2011967" cy="14292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885825</xdr:colOff>
      <xdr:row>0</xdr:row>
      <xdr:rowOff>238125</xdr:rowOff>
    </xdr:from>
    <xdr:to>
      <xdr:col>4</xdr:col>
      <xdr:colOff>38100</xdr:colOff>
      <xdr:row>8</xdr:row>
      <xdr:rowOff>114414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C85C6EEE-D688-BD7F-D7A1-9CC02D6FF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238125"/>
          <a:ext cx="2447925" cy="1752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71</xdr:row>
      <xdr:rowOff>19050</xdr:rowOff>
    </xdr:from>
    <xdr:to>
      <xdr:col>1</xdr:col>
      <xdr:colOff>2352675</xdr:colOff>
      <xdr:row>79</xdr:row>
      <xdr:rowOff>95364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74CE1072-752E-417E-89AD-877A7532D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5306675"/>
          <a:ext cx="2447925" cy="1752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171451</xdr:colOff>
      <xdr:row>80</xdr:row>
      <xdr:rowOff>209436</xdr:rowOff>
    </xdr:from>
    <xdr:to>
      <xdr:col>1</xdr:col>
      <xdr:colOff>2354485</xdr:colOff>
      <xdr:row>89</xdr:row>
      <xdr:rowOff>104775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C0FD3979-DACA-847A-1C44-71087237E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1" y="17383011"/>
          <a:ext cx="2487834" cy="1781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819150</xdr:colOff>
      <xdr:row>0</xdr:row>
      <xdr:rowOff>257175</xdr:rowOff>
    </xdr:from>
    <xdr:to>
      <xdr:col>3</xdr:col>
      <xdr:colOff>533400</xdr:colOff>
      <xdr:row>8</xdr:row>
      <xdr:rowOff>106185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4BD3708-C248-C25D-7E4B-0BAB5C215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257175"/>
          <a:ext cx="2409825" cy="1725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165223</xdr:colOff>
      <xdr:row>82</xdr:row>
      <xdr:rowOff>152400</xdr:rowOff>
    </xdr:from>
    <xdr:to>
      <xdr:col>1</xdr:col>
      <xdr:colOff>2068734</xdr:colOff>
      <xdr:row>90</xdr:row>
      <xdr:rowOff>57150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C94E8338-4782-447A-B992-875AC72D6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223" y="17745075"/>
          <a:ext cx="2208311" cy="158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73</xdr:row>
      <xdr:rowOff>11392</xdr:rowOff>
    </xdr:from>
    <xdr:to>
      <xdr:col>1</xdr:col>
      <xdr:colOff>2143125</xdr:colOff>
      <xdr:row>80</xdr:row>
      <xdr:rowOff>58560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572B11C6-B441-4D55-8E02-4F362E8B1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718117"/>
          <a:ext cx="2114550" cy="1514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owcywidokow/kwp" TargetMode="External"/><Relationship Id="rId1" Type="http://schemas.openxmlformats.org/officeDocument/2006/relationships/hyperlink" Target="mailto:korona@lowcywidokow.pl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lowcywidokow.pl/kwp" TargetMode="External"/><Relationship Id="rId1" Type="http://schemas.openxmlformats.org/officeDocument/2006/relationships/hyperlink" Target="mailto:korona@lowcywidokow.pl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lowcywidokow.pl/kwp" TargetMode="External"/><Relationship Id="rId1" Type="http://schemas.openxmlformats.org/officeDocument/2006/relationships/hyperlink" Target="mailto:korona@lowcywidokow.pl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lowcywidokow.pl/kwp" TargetMode="External"/><Relationship Id="rId1" Type="http://schemas.openxmlformats.org/officeDocument/2006/relationships/hyperlink" Target="mailto:korona@lowcywidokow.pl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lowcywidokow.pl/kwp" TargetMode="External"/><Relationship Id="rId1" Type="http://schemas.openxmlformats.org/officeDocument/2006/relationships/hyperlink" Target="mailto:korona@lowcywidokow.pl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lowcywidokow.pl/kwp" TargetMode="External"/><Relationship Id="rId1" Type="http://schemas.openxmlformats.org/officeDocument/2006/relationships/hyperlink" Target="mailto:korona@lowcywidokow.pl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lowcywidokow.pl/kwp" TargetMode="External"/><Relationship Id="rId1" Type="http://schemas.openxmlformats.org/officeDocument/2006/relationships/hyperlink" Target="mailto:korona@lowcywidokow.pl" TargetMode="External"/><Relationship Id="rId4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33695-B63F-42B7-BDAB-0B660F32D93C}">
  <sheetPr codeName="Arkusz1">
    <tabColor theme="1"/>
  </sheetPr>
  <dimension ref="A1:V305"/>
  <sheetViews>
    <sheetView tabSelected="1" zoomScale="90" zoomScaleNormal="90" workbookViewId="0">
      <selection activeCell="C7" sqref="C7:I8"/>
    </sheetView>
  </sheetViews>
  <sheetFormatPr defaultRowHeight="16.5" customHeight="1" x14ac:dyDescent="0.25"/>
  <cols>
    <col min="1" max="1" width="3.7109375" customWidth="1"/>
    <col min="2" max="2" width="6.140625" style="274" customWidth="1"/>
    <col min="3" max="3" width="7" customWidth="1"/>
    <col min="4" max="4" width="10" customWidth="1"/>
    <col min="5" max="5" width="10.5703125" style="63" customWidth="1"/>
    <col min="6" max="6" width="2.85546875" customWidth="1"/>
    <col min="7" max="7" width="9.28515625" customWidth="1"/>
    <col min="8" max="8" width="2.7109375" customWidth="1"/>
    <col min="9" max="11" width="9.28515625" customWidth="1"/>
    <col min="12" max="12" width="13.85546875" customWidth="1"/>
    <col min="13" max="13" width="12.7109375" customWidth="1"/>
    <col min="14" max="14" width="5.85546875" customWidth="1"/>
    <col min="15" max="15" width="13.7109375" customWidth="1"/>
    <col min="16" max="16" width="4.140625" customWidth="1"/>
    <col min="17" max="17" width="11.7109375" customWidth="1"/>
    <col min="19" max="19" width="12.5703125" customWidth="1"/>
    <col min="21" max="21" width="13" customWidth="1"/>
  </cols>
  <sheetData>
    <row r="1" spans="1:22" s="265" customFormat="1" ht="38.25" customHeight="1" x14ac:dyDescent="0.25">
      <c r="C1" s="357" t="s">
        <v>7</v>
      </c>
      <c r="D1" s="357"/>
      <c r="E1" s="357"/>
      <c r="F1" s="357"/>
      <c r="G1" s="357"/>
      <c r="H1" s="357"/>
      <c r="I1" s="357"/>
      <c r="J1" s="266"/>
      <c r="K1" s="267"/>
      <c r="L1" s="268"/>
    </row>
    <row r="2" spans="1:22" ht="33" customHeight="1" x14ac:dyDescent="0.25">
      <c r="A2" s="269" t="s">
        <v>1762</v>
      </c>
      <c r="B2" s="269"/>
      <c r="C2" s="358" t="s">
        <v>1734</v>
      </c>
      <c r="D2" s="358"/>
      <c r="E2" s="358"/>
      <c r="F2" s="358"/>
      <c r="G2" s="358"/>
      <c r="H2" s="358"/>
      <c r="I2" s="358"/>
      <c r="J2" s="270"/>
      <c r="K2" s="270"/>
      <c r="L2" s="270"/>
      <c r="N2" s="356" t="s">
        <v>1731</v>
      </c>
      <c r="O2" s="356"/>
      <c r="P2" s="356"/>
      <c r="Q2" s="356"/>
      <c r="R2" s="356"/>
      <c r="S2" s="356"/>
      <c r="T2" s="356"/>
      <c r="U2" s="356"/>
      <c r="V2" s="356"/>
    </row>
    <row r="3" spans="1:22" ht="16.5" customHeight="1" x14ac:dyDescent="0.25">
      <c r="B3" s="272"/>
      <c r="C3" s="358"/>
      <c r="D3" s="358"/>
      <c r="E3" s="358"/>
      <c r="F3" s="358"/>
      <c r="G3" s="358"/>
      <c r="H3" s="358"/>
      <c r="I3" s="358"/>
      <c r="J3" s="26"/>
      <c r="K3" s="26"/>
      <c r="L3" s="26"/>
      <c r="M3" s="273"/>
      <c r="N3" s="356"/>
      <c r="O3" s="356"/>
      <c r="P3" s="356"/>
      <c r="Q3" s="356"/>
      <c r="R3" s="356"/>
      <c r="S3" s="356"/>
      <c r="T3" s="356"/>
      <c r="U3" s="356"/>
      <c r="V3" s="356"/>
    </row>
    <row r="4" spans="1:22" ht="18.75" customHeight="1" x14ac:dyDescent="0.25">
      <c r="C4" s="358"/>
      <c r="D4" s="358"/>
      <c r="E4" s="358"/>
      <c r="F4" s="358"/>
      <c r="G4" s="358"/>
      <c r="H4" s="358"/>
      <c r="I4" s="358"/>
      <c r="J4" s="26"/>
      <c r="K4" s="26"/>
      <c r="L4" s="26"/>
      <c r="M4" s="273"/>
      <c r="N4" s="356"/>
      <c r="O4" s="356"/>
      <c r="P4" s="356"/>
      <c r="Q4" s="356"/>
      <c r="R4" s="356"/>
      <c r="S4" s="356"/>
      <c r="T4" s="356"/>
      <c r="U4" s="356"/>
      <c r="V4" s="356"/>
    </row>
    <row r="5" spans="1:22" s="6" customFormat="1" ht="21.75" customHeight="1" x14ac:dyDescent="0.25">
      <c r="B5" s="269"/>
      <c r="E5" s="3"/>
      <c r="N5" s="271"/>
      <c r="O5" s="365" t="s">
        <v>1760</v>
      </c>
      <c r="P5" s="365"/>
      <c r="Q5" s="365"/>
      <c r="R5" s="365"/>
      <c r="S5" s="365"/>
      <c r="T5" s="365"/>
      <c r="U5" s="365"/>
      <c r="V5" s="271"/>
    </row>
    <row r="6" spans="1:22" ht="16.5" customHeight="1" thickBot="1" x14ac:dyDescent="0.3">
      <c r="C6" s="275" t="s">
        <v>5</v>
      </c>
      <c r="D6" s="276"/>
      <c r="E6" s="277"/>
      <c r="F6" s="277"/>
      <c r="G6" s="277"/>
      <c r="H6" s="277"/>
      <c r="I6" s="278"/>
      <c r="J6" s="278"/>
      <c r="N6" s="6"/>
      <c r="O6" s="6"/>
      <c r="P6" s="6"/>
      <c r="Q6" s="6"/>
      <c r="R6" s="6"/>
      <c r="S6" s="6"/>
      <c r="T6" s="6"/>
      <c r="U6" s="6"/>
      <c r="V6" s="6"/>
    </row>
    <row r="7" spans="1:22" ht="16.5" customHeight="1" x14ac:dyDescent="0.3">
      <c r="C7" s="359"/>
      <c r="D7" s="360"/>
      <c r="E7" s="360"/>
      <c r="F7" s="360"/>
      <c r="G7" s="360"/>
      <c r="H7" s="360"/>
      <c r="I7" s="361"/>
      <c r="N7" s="279" t="s">
        <v>1732</v>
      </c>
    </row>
    <row r="8" spans="1:22" ht="16.5" customHeight="1" thickBot="1" x14ac:dyDescent="0.3">
      <c r="C8" s="362"/>
      <c r="D8" s="363"/>
      <c r="E8" s="363"/>
      <c r="F8" s="363"/>
      <c r="G8" s="363"/>
      <c r="H8" s="363"/>
      <c r="I8" s="364"/>
    </row>
    <row r="9" spans="1:22" ht="16.5" customHeight="1" x14ac:dyDescent="0.25">
      <c r="N9" s="280"/>
      <c r="O9" s="280"/>
      <c r="P9" s="280"/>
      <c r="Q9" s="280"/>
      <c r="R9" s="280"/>
      <c r="S9" s="280"/>
      <c r="T9" s="280"/>
      <c r="U9" s="280"/>
      <c r="V9" s="280"/>
    </row>
    <row r="10" spans="1:22" ht="16.5" customHeight="1" thickBot="1" x14ac:dyDescent="0.3">
      <c r="C10" s="281" t="s">
        <v>1</v>
      </c>
      <c r="E10"/>
      <c r="N10" s="282"/>
      <c r="O10" s="283" t="s">
        <v>1733</v>
      </c>
      <c r="P10" s="280"/>
      <c r="Q10" s="283" t="s">
        <v>2</v>
      </c>
      <c r="R10" s="283"/>
      <c r="S10" s="283" t="s">
        <v>3</v>
      </c>
      <c r="T10" s="283"/>
      <c r="U10" s="283" t="s">
        <v>4</v>
      </c>
      <c r="V10" s="280"/>
    </row>
    <row r="11" spans="1:22" s="1" customFormat="1" ht="16.5" customHeight="1" x14ac:dyDescent="0.25">
      <c r="C11" s="359"/>
      <c r="D11" s="360"/>
      <c r="E11" s="360"/>
      <c r="F11" s="360"/>
      <c r="G11" s="360"/>
      <c r="H11" s="360"/>
      <c r="I11" s="361"/>
      <c r="J11" s="278"/>
      <c r="K11"/>
      <c r="L11"/>
      <c r="N11" s="284"/>
      <c r="O11" s="284"/>
      <c r="P11" s="284"/>
      <c r="Q11" s="284"/>
      <c r="R11" s="284"/>
      <c r="S11" s="284"/>
      <c r="T11" s="284"/>
      <c r="U11" s="284"/>
      <c r="V11" s="284"/>
    </row>
    <row r="12" spans="1:22" ht="16.5" customHeight="1" thickBot="1" x14ac:dyDescent="0.3">
      <c r="C12" s="362"/>
      <c r="D12" s="363"/>
      <c r="E12" s="363"/>
      <c r="F12" s="363"/>
      <c r="G12" s="363"/>
      <c r="H12" s="363"/>
      <c r="I12" s="364"/>
      <c r="N12" s="285"/>
      <c r="O12" s="352" t="s">
        <v>1724</v>
      </c>
      <c r="P12" s="285"/>
      <c r="Q12" s="353"/>
      <c r="R12" s="286"/>
      <c r="S12" s="354"/>
      <c r="T12" s="286"/>
      <c r="U12" s="355"/>
      <c r="V12" s="284"/>
    </row>
    <row r="13" spans="1:22" ht="16.5" customHeight="1" x14ac:dyDescent="0.25">
      <c r="N13" s="285"/>
      <c r="O13" s="352"/>
      <c r="P13" s="285"/>
      <c r="Q13" s="353"/>
      <c r="R13" s="286"/>
      <c r="S13" s="354"/>
      <c r="T13" s="286"/>
      <c r="U13" s="355"/>
      <c r="V13" s="284"/>
    </row>
    <row r="14" spans="1:22" ht="16.5" customHeight="1" x14ac:dyDescent="0.25">
      <c r="B14" s="307"/>
      <c r="C14" s="308" t="s">
        <v>1747</v>
      </c>
      <c r="D14" s="308"/>
      <c r="E14" s="309"/>
      <c r="F14" s="308"/>
      <c r="G14" s="308"/>
      <c r="H14" s="308"/>
      <c r="I14" s="308"/>
      <c r="J14" s="308"/>
      <c r="K14" s="308"/>
      <c r="L14" s="308"/>
      <c r="N14" s="285"/>
      <c r="O14" s="287"/>
      <c r="P14" s="285"/>
      <c r="Q14" s="288"/>
      <c r="R14" s="286"/>
      <c r="S14" s="286"/>
      <c r="T14" s="286"/>
      <c r="U14" s="286"/>
      <c r="V14" s="284"/>
    </row>
    <row r="15" spans="1:22" ht="16.5" customHeight="1" x14ac:dyDescent="0.25">
      <c r="B15" s="307"/>
      <c r="C15" s="308" t="s">
        <v>1748</v>
      </c>
      <c r="D15" s="308"/>
      <c r="E15" s="309"/>
      <c r="F15" s="308"/>
      <c r="G15" s="308"/>
      <c r="H15" s="308"/>
      <c r="I15" s="308"/>
      <c r="J15" s="308"/>
      <c r="K15" s="308"/>
      <c r="L15" s="308"/>
      <c r="N15" s="285"/>
      <c r="O15" s="352" t="s">
        <v>1259</v>
      </c>
      <c r="P15" s="285"/>
      <c r="Q15" s="353"/>
      <c r="R15" s="286"/>
      <c r="S15" s="354"/>
      <c r="T15" s="286"/>
      <c r="U15" s="355"/>
      <c r="V15" s="284"/>
    </row>
    <row r="16" spans="1:22" ht="16.5" customHeight="1" x14ac:dyDescent="0.25">
      <c r="B16" s="307"/>
      <c r="C16" s="308" t="s">
        <v>1749</v>
      </c>
      <c r="D16" s="308"/>
      <c r="E16" s="309"/>
      <c r="F16" s="308"/>
      <c r="G16" s="308"/>
      <c r="H16" s="308"/>
      <c r="I16" s="308"/>
      <c r="J16" s="308"/>
      <c r="K16" s="308"/>
      <c r="L16" s="308"/>
      <c r="N16" s="285"/>
      <c r="O16" s="352"/>
      <c r="P16" s="285"/>
      <c r="Q16" s="353"/>
      <c r="R16" s="286"/>
      <c r="S16" s="354"/>
      <c r="T16" s="286"/>
      <c r="U16" s="355"/>
      <c r="V16" s="284"/>
    </row>
    <row r="17" spans="2:22" ht="16.5" customHeight="1" x14ac:dyDescent="0.25">
      <c r="N17" s="285"/>
      <c r="O17" s="287"/>
      <c r="P17" s="285"/>
      <c r="Q17" s="288"/>
      <c r="R17" s="286"/>
      <c r="S17" s="286"/>
      <c r="T17" s="286"/>
      <c r="U17" s="286"/>
      <c r="V17" s="284"/>
    </row>
    <row r="18" spans="2:22" ht="16.5" customHeight="1" x14ac:dyDescent="0.25">
      <c r="B18" s="366" t="s">
        <v>1746</v>
      </c>
      <c r="C18" s="366"/>
      <c r="D18" s="366"/>
      <c r="E18" s="366"/>
      <c r="F18" s="366"/>
      <c r="G18" s="366"/>
      <c r="H18" s="366"/>
      <c r="I18" s="366"/>
      <c r="J18" s="366"/>
      <c r="K18" s="366"/>
      <c r="L18" s="366"/>
      <c r="N18" s="285"/>
      <c r="O18" s="352" t="s">
        <v>1044</v>
      </c>
      <c r="P18" s="285"/>
      <c r="Q18" s="353"/>
      <c r="R18" s="286"/>
      <c r="S18" s="354"/>
      <c r="T18" s="286"/>
      <c r="U18" s="355"/>
      <c r="V18" s="284"/>
    </row>
    <row r="19" spans="2:22" ht="16.5" customHeight="1" x14ac:dyDescent="0.25">
      <c r="B19" s="366"/>
      <c r="C19" s="366"/>
      <c r="D19" s="366"/>
      <c r="E19" s="366"/>
      <c r="F19" s="366"/>
      <c r="G19" s="366"/>
      <c r="H19" s="366"/>
      <c r="I19" s="366"/>
      <c r="J19" s="366"/>
      <c r="K19" s="366"/>
      <c r="L19" s="366"/>
      <c r="N19" s="285"/>
      <c r="O19" s="352"/>
      <c r="P19" s="285"/>
      <c r="Q19" s="353"/>
      <c r="R19" s="286"/>
      <c r="S19" s="354"/>
      <c r="T19" s="286"/>
      <c r="U19" s="355"/>
      <c r="V19" s="284"/>
    </row>
    <row r="20" spans="2:22" ht="16.5" customHeight="1" x14ac:dyDescent="0.25">
      <c r="B20" s="299"/>
      <c r="C20" s="300"/>
      <c r="D20" s="300"/>
      <c r="E20" s="301"/>
      <c r="F20" s="300"/>
      <c r="G20" s="300"/>
      <c r="H20" s="300"/>
      <c r="I20" s="300"/>
      <c r="J20" s="300"/>
      <c r="K20" s="300"/>
      <c r="L20" s="300"/>
      <c r="N20" s="284"/>
      <c r="O20" s="280"/>
      <c r="P20" s="284"/>
      <c r="Q20" s="290"/>
      <c r="R20" s="284"/>
      <c r="S20" s="284"/>
      <c r="T20" s="284"/>
      <c r="U20" s="284"/>
      <c r="V20" s="284"/>
    </row>
    <row r="21" spans="2:22" ht="16.5" customHeight="1" x14ac:dyDescent="0.25">
      <c r="B21" s="299"/>
      <c r="C21" s="300" t="s">
        <v>1754</v>
      </c>
      <c r="D21" s="300"/>
      <c r="E21" s="301"/>
      <c r="F21" s="300"/>
      <c r="G21" s="300"/>
      <c r="H21" s="300"/>
      <c r="I21" s="300"/>
      <c r="J21" s="300"/>
      <c r="K21" s="300"/>
      <c r="L21" s="300"/>
      <c r="N21" s="285"/>
      <c r="O21" s="352" t="s">
        <v>787</v>
      </c>
      <c r="P21" s="285"/>
      <c r="Q21" s="353"/>
      <c r="R21" s="286"/>
      <c r="S21" s="354"/>
      <c r="T21" s="286"/>
      <c r="U21" s="355"/>
      <c r="V21" s="284"/>
    </row>
    <row r="22" spans="2:22" ht="16.5" customHeight="1" x14ac:dyDescent="0.25">
      <c r="B22" s="299"/>
      <c r="C22" s="300" t="s">
        <v>1753</v>
      </c>
      <c r="D22" s="300"/>
      <c r="E22" s="301"/>
      <c r="F22" s="300"/>
      <c r="G22" s="300"/>
      <c r="H22" s="300"/>
      <c r="I22" s="300"/>
      <c r="J22" s="300"/>
      <c r="K22" s="300"/>
      <c r="L22" s="300"/>
      <c r="N22" s="285"/>
      <c r="O22" s="352"/>
      <c r="P22" s="285"/>
      <c r="Q22" s="353"/>
      <c r="R22" s="286"/>
      <c r="S22" s="354"/>
      <c r="T22" s="286"/>
      <c r="U22" s="355"/>
      <c r="V22" s="284"/>
    </row>
    <row r="23" spans="2:22" ht="16.5" customHeight="1" x14ac:dyDescent="0.25">
      <c r="B23" s="299"/>
      <c r="C23" s="300"/>
      <c r="D23" s="300"/>
      <c r="E23" s="301"/>
      <c r="F23" s="300"/>
      <c r="G23" s="300"/>
      <c r="H23" s="300"/>
      <c r="I23" s="300"/>
      <c r="J23" s="300"/>
      <c r="K23" s="300"/>
      <c r="L23" s="300"/>
      <c r="N23" s="285"/>
      <c r="O23" s="287"/>
      <c r="P23" s="285"/>
      <c r="Q23" s="288"/>
      <c r="R23" s="286"/>
      <c r="S23" s="286"/>
      <c r="T23" s="286"/>
      <c r="U23" s="286"/>
      <c r="V23" s="284"/>
    </row>
    <row r="24" spans="2:22" ht="16.5" customHeight="1" x14ac:dyDescent="0.25">
      <c r="B24" s="299"/>
      <c r="C24" s="300" t="s">
        <v>1742</v>
      </c>
      <c r="D24" s="300"/>
      <c r="E24" s="301"/>
      <c r="F24" s="300"/>
      <c r="G24" s="300"/>
      <c r="H24" s="300"/>
      <c r="I24" s="300"/>
      <c r="J24" s="300"/>
      <c r="K24" s="300"/>
      <c r="L24" s="302"/>
      <c r="N24" s="285"/>
      <c r="O24" s="352" t="s">
        <v>448</v>
      </c>
      <c r="P24" s="285"/>
      <c r="Q24" s="353"/>
      <c r="R24" s="286"/>
      <c r="S24" s="354"/>
      <c r="T24" s="286"/>
      <c r="U24" s="355"/>
      <c r="V24" s="284"/>
    </row>
    <row r="25" spans="2:22" ht="16.5" customHeight="1" x14ac:dyDescent="0.25">
      <c r="B25" s="299"/>
      <c r="C25" s="300" t="s">
        <v>1743</v>
      </c>
      <c r="D25" s="300"/>
      <c r="E25" s="301"/>
      <c r="F25" s="300"/>
      <c r="G25" s="300"/>
      <c r="H25" s="300"/>
      <c r="I25" s="300"/>
      <c r="J25" s="300"/>
      <c r="K25" s="300"/>
      <c r="L25" s="302"/>
      <c r="N25" s="285"/>
      <c r="O25" s="352"/>
      <c r="P25" s="285"/>
      <c r="Q25" s="353"/>
      <c r="R25" s="286"/>
      <c r="S25" s="354"/>
      <c r="T25" s="286"/>
      <c r="U25" s="355"/>
      <c r="V25" s="284"/>
    </row>
    <row r="26" spans="2:22" ht="16.5" customHeight="1" x14ac:dyDescent="0.25">
      <c r="B26" s="299"/>
      <c r="C26" s="306" t="s">
        <v>1730</v>
      </c>
      <c r="D26" s="300"/>
      <c r="E26" s="301"/>
      <c r="F26" s="300"/>
      <c r="G26" s="300"/>
      <c r="H26" s="300"/>
      <c r="I26" s="300"/>
      <c r="J26" s="300"/>
      <c r="K26" s="300"/>
      <c r="L26" s="302"/>
      <c r="N26" s="285"/>
      <c r="O26" s="287"/>
      <c r="P26" s="285"/>
      <c r="Q26" s="288"/>
      <c r="R26" s="286"/>
      <c r="S26" s="286"/>
      <c r="T26" s="286"/>
      <c r="U26" s="286"/>
      <c r="V26" s="284"/>
    </row>
    <row r="27" spans="2:22" ht="16.5" customHeight="1" x14ac:dyDescent="0.25">
      <c r="B27" s="299"/>
      <c r="C27" s="302"/>
      <c r="D27" s="302"/>
      <c r="E27" s="305"/>
      <c r="F27" s="302"/>
      <c r="G27" s="302"/>
      <c r="H27" s="302"/>
      <c r="I27" s="302"/>
      <c r="J27" s="302"/>
      <c r="K27" s="302"/>
      <c r="L27" s="302"/>
      <c r="N27" s="285"/>
      <c r="O27" s="352" t="s">
        <v>8</v>
      </c>
      <c r="P27" s="285"/>
      <c r="Q27" s="353"/>
      <c r="R27" s="286"/>
      <c r="S27" s="354"/>
      <c r="T27" s="286"/>
      <c r="U27" s="355"/>
      <c r="V27" s="284"/>
    </row>
    <row r="28" spans="2:22" ht="16.5" customHeight="1" x14ac:dyDescent="0.25">
      <c r="B28" s="299"/>
      <c r="C28" s="303" t="s">
        <v>1729</v>
      </c>
      <c r="D28" s="303"/>
      <c r="E28" s="304"/>
      <c r="F28" s="303"/>
      <c r="G28" s="303"/>
      <c r="H28" s="303"/>
      <c r="I28" s="303"/>
      <c r="J28" s="303"/>
      <c r="K28" s="303"/>
      <c r="L28" s="302"/>
      <c r="N28" s="285"/>
      <c r="O28" s="352"/>
      <c r="P28" s="285"/>
      <c r="Q28" s="353"/>
      <c r="R28" s="286"/>
      <c r="S28" s="354"/>
      <c r="T28" s="286"/>
      <c r="U28" s="355"/>
      <c r="V28" s="284"/>
    </row>
    <row r="29" spans="2:22" ht="16.5" customHeight="1" x14ac:dyDescent="0.25">
      <c r="B29" s="299"/>
      <c r="C29" s="303" t="s">
        <v>1752</v>
      </c>
      <c r="D29" s="303"/>
      <c r="E29" s="304"/>
      <c r="F29" s="303"/>
      <c r="G29" s="303"/>
      <c r="H29" s="303"/>
      <c r="I29" s="303"/>
      <c r="J29" s="303"/>
      <c r="K29" s="303"/>
      <c r="L29" s="302"/>
      <c r="N29" s="284"/>
      <c r="O29" s="284"/>
      <c r="P29" s="284"/>
      <c r="Q29" s="290"/>
      <c r="R29" s="284"/>
      <c r="S29" s="284"/>
      <c r="T29" s="284"/>
      <c r="U29" s="284"/>
      <c r="V29" s="284"/>
    </row>
    <row r="30" spans="2:22" ht="16.5" customHeight="1" x14ac:dyDescent="0.25">
      <c r="B30" s="299"/>
      <c r="C30" s="310" t="s">
        <v>1751</v>
      </c>
      <c r="D30" s="303"/>
      <c r="E30" s="304"/>
      <c r="F30" s="303"/>
      <c r="G30" s="303"/>
      <c r="H30" s="303"/>
      <c r="I30" s="303"/>
      <c r="J30" s="303"/>
      <c r="K30" s="303"/>
      <c r="L30" s="302"/>
    </row>
    <row r="31" spans="2:22" ht="16.5" customHeight="1" x14ac:dyDescent="0.25">
      <c r="B31" s="299"/>
      <c r="C31" s="306"/>
      <c r="D31" s="300"/>
      <c r="E31" s="301"/>
      <c r="F31" s="300"/>
      <c r="G31" s="300"/>
      <c r="H31" s="300"/>
      <c r="I31" s="300"/>
      <c r="J31" s="300"/>
      <c r="K31" s="300"/>
      <c r="L31" s="300"/>
    </row>
    <row r="33" spans="2:22" ht="16.5" customHeight="1" x14ac:dyDescent="0.3">
      <c r="B33" s="298" t="s">
        <v>1737</v>
      </c>
      <c r="C33" s="86"/>
      <c r="D33" s="86"/>
      <c r="E33" s="289"/>
      <c r="F33" s="86"/>
      <c r="G33" s="86"/>
      <c r="H33" s="86"/>
      <c r="I33" s="86"/>
      <c r="J33" s="86"/>
      <c r="K33" s="86"/>
      <c r="L33" s="86"/>
      <c r="N33" s="279" t="s">
        <v>1735</v>
      </c>
    </row>
    <row r="35" spans="2:22" ht="16.5" customHeight="1" x14ac:dyDescent="0.25">
      <c r="C35" t="s">
        <v>1738</v>
      </c>
      <c r="N35" s="280"/>
      <c r="O35" s="280"/>
      <c r="P35" s="280"/>
      <c r="Q35" s="280"/>
      <c r="R35" s="280"/>
      <c r="S35" s="280"/>
      <c r="T35" s="280"/>
      <c r="U35" s="280"/>
      <c r="V35" s="280"/>
    </row>
    <row r="36" spans="2:22" ht="16.5" customHeight="1" x14ac:dyDescent="0.25">
      <c r="C36" t="s">
        <v>1739</v>
      </c>
      <c r="N36" s="282"/>
      <c r="O36" s="283" t="s">
        <v>1733</v>
      </c>
      <c r="P36" s="280"/>
      <c r="Q36" s="283" t="s">
        <v>2</v>
      </c>
      <c r="R36" s="283"/>
      <c r="S36" s="283" t="s">
        <v>3</v>
      </c>
      <c r="T36" s="283"/>
      <c r="U36" s="283" t="s">
        <v>4</v>
      </c>
      <c r="V36" s="280"/>
    </row>
    <row r="37" spans="2:22" ht="16.5" customHeight="1" x14ac:dyDescent="0.25">
      <c r="C37" t="s">
        <v>1740</v>
      </c>
      <c r="N37" s="284"/>
      <c r="O37" s="284"/>
      <c r="P37" s="284"/>
      <c r="Q37" s="284"/>
      <c r="R37" s="284"/>
      <c r="S37" s="284"/>
      <c r="T37" s="284"/>
      <c r="U37" s="284"/>
      <c r="V37" s="284"/>
    </row>
    <row r="38" spans="2:22" ht="16.5" customHeight="1" x14ac:dyDescent="0.25">
      <c r="C38" t="s">
        <v>1741</v>
      </c>
      <c r="N38" s="285"/>
      <c r="O38" s="352" t="s">
        <v>1724</v>
      </c>
      <c r="P38" s="285"/>
      <c r="Q38" s="353"/>
      <c r="R38" s="286"/>
      <c r="S38" s="354"/>
      <c r="T38" s="286"/>
      <c r="U38" s="355"/>
      <c r="V38" s="284"/>
    </row>
    <row r="39" spans="2:22" ht="16.5" customHeight="1" x14ac:dyDescent="0.25">
      <c r="N39" s="285"/>
      <c r="O39" s="352"/>
      <c r="P39" s="285"/>
      <c r="Q39" s="353"/>
      <c r="R39" s="286"/>
      <c r="S39" s="354"/>
      <c r="T39" s="286"/>
      <c r="U39" s="355"/>
      <c r="V39" s="284"/>
    </row>
    <row r="40" spans="2:22" ht="16.5" customHeight="1" x14ac:dyDescent="0.25">
      <c r="B40" s="298" t="s">
        <v>1744</v>
      </c>
      <c r="C40" s="86"/>
      <c r="D40" s="86"/>
      <c r="E40" s="289"/>
      <c r="F40" s="86"/>
      <c r="G40" s="86"/>
      <c r="H40" s="86"/>
      <c r="I40" s="86"/>
      <c r="J40" s="86"/>
      <c r="K40" s="86"/>
      <c r="L40" s="86"/>
      <c r="N40" s="285"/>
      <c r="O40" s="287"/>
      <c r="P40" s="285"/>
      <c r="Q40" s="288"/>
      <c r="R40" s="286"/>
      <c r="S40" s="286"/>
      <c r="T40" s="286"/>
      <c r="U40" s="286"/>
      <c r="V40" s="284"/>
    </row>
    <row r="41" spans="2:22" ht="16.5" customHeight="1" x14ac:dyDescent="0.25">
      <c r="N41" s="285"/>
      <c r="O41" s="352" t="s">
        <v>1259</v>
      </c>
      <c r="P41" s="285"/>
      <c r="Q41" s="353"/>
      <c r="R41" s="286"/>
      <c r="S41" s="354"/>
      <c r="T41" s="286"/>
      <c r="U41" s="355"/>
      <c r="V41" s="284"/>
    </row>
    <row r="42" spans="2:22" ht="16.5" customHeight="1" x14ac:dyDescent="0.25">
      <c r="C42" t="s">
        <v>1745</v>
      </c>
      <c r="N42" s="285"/>
      <c r="O42" s="352"/>
      <c r="P42" s="285"/>
      <c r="Q42" s="353"/>
      <c r="R42" s="286"/>
      <c r="S42" s="354"/>
      <c r="T42" s="286"/>
      <c r="U42" s="355"/>
      <c r="V42" s="284"/>
    </row>
    <row r="43" spans="2:22" ht="16.5" customHeight="1" x14ac:dyDescent="0.25">
      <c r="C43" t="s">
        <v>1755</v>
      </c>
      <c r="N43" s="285"/>
      <c r="O43" s="287"/>
      <c r="P43" s="285"/>
      <c r="Q43" s="288"/>
      <c r="R43" s="286"/>
      <c r="S43" s="286"/>
      <c r="T43" s="286"/>
      <c r="U43" s="286"/>
      <c r="V43" s="284"/>
    </row>
    <row r="44" spans="2:22" ht="16.5" customHeight="1" x14ac:dyDescent="0.25">
      <c r="N44" s="285"/>
      <c r="O44" s="352" t="s">
        <v>1044</v>
      </c>
      <c r="P44" s="285"/>
      <c r="Q44" s="353"/>
      <c r="R44" s="286"/>
      <c r="S44" s="354"/>
      <c r="T44" s="286"/>
      <c r="U44" s="355"/>
      <c r="V44" s="284"/>
    </row>
    <row r="45" spans="2:22" ht="16.5" customHeight="1" x14ac:dyDescent="0.25">
      <c r="B45" s="291"/>
      <c r="C45" s="6"/>
      <c r="D45" s="6"/>
      <c r="E45" s="5"/>
      <c r="F45" s="6"/>
      <c r="G45" s="292" t="s">
        <v>426</v>
      </c>
      <c r="I45" s="292" t="s">
        <v>427</v>
      </c>
      <c r="K45" s="6"/>
      <c r="N45" s="285"/>
      <c r="O45" s="352"/>
      <c r="P45" s="285"/>
      <c r="Q45" s="353"/>
      <c r="R45" s="286"/>
      <c r="S45" s="354"/>
      <c r="T45" s="286"/>
      <c r="U45" s="355"/>
      <c r="V45" s="284"/>
    </row>
    <row r="46" spans="2:22" ht="16.5" customHeight="1" x14ac:dyDescent="0.25">
      <c r="E46" s="293" t="s">
        <v>1724</v>
      </c>
      <c r="G46" s="3" t="str">
        <f>POBRZEŻA!F47</f>
        <v>nie</v>
      </c>
      <c r="I46" s="3" t="str">
        <f>POBRZEŻA!F57</f>
        <v>nie</v>
      </c>
      <c r="N46" s="284"/>
      <c r="O46" s="280"/>
      <c r="P46" s="284"/>
      <c r="Q46" s="290"/>
      <c r="R46" s="284"/>
      <c r="S46" s="284"/>
      <c r="T46" s="284"/>
      <c r="U46" s="284"/>
      <c r="V46" s="284"/>
    </row>
    <row r="47" spans="2:22" ht="16.5" customHeight="1" x14ac:dyDescent="0.25">
      <c r="E47" s="293" t="s">
        <v>1259</v>
      </c>
      <c r="G47" s="3" t="str">
        <f>POJEZIERZA!F55</f>
        <v>nie</v>
      </c>
      <c r="I47" s="3" t="str">
        <f>POJEZIERZA!F65</f>
        <v>nie</v>
      </c>
      <c r="N47" s="285"/>
      <c r="O47" s="352" t="s">
        <v>787</v>
      </c>
      <c r="P47" s="285"/>
      <c r="Q47" s="353"/>
      <c r="R47" s="286"/>
      <c r="S47" s="354"/>
      <c r="T47" s="286"/>
      <c r="U47" s="355"/>
      <c r="V47" s="284"/>
    </row>
    <row r="48" spans="2:22" ht="16.5" customHeight="1" x14ac:dyDescent="0.25">
      <c r="E48" s="293" t="s">
        <v>1044</v>
      </c>
      <c r="G48" s="3" t="str">
        <f>NIZINY!F55</f>
        <v>nie</v>
      </c>
      <c r="I48" s="3" t="str">
        <f>NIZINY!F65</f>
        <v>nie</v>
      </c>
      <c r="N48" s="285"/>
      <c r="O48" s="352"/>
      <c r="P48" s="285"/>
      <c r="Q48" s="353"/>
      <c r="R48" s="286"/>
      <c r="S48" s="354"/>
      <c r="T48" s="286"/>
      <c r="U48" s="355"/>
      <c r="V48" s="284"/>
    </row>
    <row r="49" spans="2:22" ht="16.5" customHeight="1" x14ac:dyDescent="0.25">
      <c r="E49" s="293" t="s">
        <v>787</v>
      </c>
      <c r="G49" s="3" t="str">
        <f>WYŻYNY!F55</f>
        <v>nie</v>
      </c>
      <c r="I49" s="3" t="str">
        <f>WYŻYNY!F65</f>
        <v>nie</v>
      </c>
      <c r="N49" s="285"/>
      <c r="O49" s="287"/>
      <c r="P49" s="285"/>
      <c r="Q49" s="288"/>
      <c r="R49" s="286"/>
      <c r="S49" s="286"/>
      <c r="T49" s="286"/>
      <c r="U49" s="286"/>
      <c r="V49" s="284"/>
    </row>
    <row r="50" spans="2:22" ht="16.5" customHeight="1" x14ac:dyDescent="0.25">
      <c r="E50" s="293" t="s">
        <v>448</v>
      </c>
      <c r="G50" s="3" t="str">
        <f>POGÓRZA!F81</f>
        <v>nie</v>
      </c>
      <c r="I50" s="3" t="str">
        <f>POGÓRZA!F91</f>
        <v>nie</v>
      </c>
      <c r="N50" s="285"/>
      <c r="O50" s="352" t="s">
        <v>448</v>
      </c>
      <c r="P50" s="285"/>
      <c r="Q50" s="353"/>
      <c r="R50" s="286"/>
      <c r="S50" s="354"/>
      <c r="T50" s="286"/>
      <c r="U50" s="355"/>
      <c r="V50" s="284"/>
    </row>
    <row r="51" spans="2:22" ht="16.5" customHeight="1" x14ac:dyDescent="0.25">
      <c r="E51" s="293" t="s">
        <v>8</v>
      </c>
      <c r="G51" s="3" t="str">
        <f>GÓRY!F82</f>
        <v>nie</v>
      </c>
      <c r="I51" s="3" t="str">
        <f>GÓRY!F92</f>
        <v>nie</v>
      </c>
      <c r="N51" s="285"/>
      <c r="O51" s="352"/>
      <c r="P51" s="285"/>
      <c r="Q51" s="353"/>
      <c r="R51" s="286"/>
      <c r="S51" s="354"/>
      <c r="T51" s="286"/>
      <c r="U51" s="355"/>
      <c r="V51" s="284"/>
    </row>
    <row r="52" spans="2:22" ht="16.5" customHeight="1" x14ac:dyDescent="0.25">
      <c r="G52" s="293"/>
      <c r="I52" s="3"/>
      <c r="J52" s="3"/>
      <c r="N52" s="285"/>
      <c r="O52" s="287"/>
      <c r="P52" s="285"/>
      <c r="Q52" s="288"/>
      <c r="R52" s="286"/>
      <c r="S52" s="286"/>
      <c r="T52" s="286"/>
      <c r="U52" s="286"/>
      <c r="V52" s="284"/>
    </row>
    <row r="53" spans="2:22" ht="16.5" customHeight="1" x14ac:dyDescent="0.25">
      <c r="B53" s="297" t="s">
        <v>1750</v>
      </c>
      <c r="C53" s="294"/>
      <c r="D53" s="294"/>
      <c r="E53" s="296"/>
      <c r="F53" s="294"/>
      <c r="G53" s="294"/>
      <c r="H53" s="294"/>
      <c r="I53" s="294"/>
      <c r="J53" s="294"/>
      <c r="K53" s="294"/>
      <c r="L53" s="294"/>
      <c r="N53" s="285"/>
      <c r="O53" s="352" t="s">
        <v>8</v>
      </c>
      <c r="P53" s="285"/>
      <c r="Q53" s="353"/>
      <c r="R53" s="286"/>
      <c r="S53" s="354"/>
      <c r="T53" s="286"/>
      <c r="U53" s="355"/>
      <c r="V53" s="284"/>
    </row>
    <row r="54" spans="2:22" ht="16.5" customHeight="1" x14ac:dyDescent="0.25">
      <c r="B54" s="299"/>
      <c r="C54" s="300"/>
      <c r="D54" s="300"/>
      <c r="E54" s="301"/>
      <c r="F54" s="300"/>
      <c r="G54" s="300"/>
      <c r="H54" s="300"/>
      <c r="I54" s="300"/>
      <c r="J54" s="300"/>
      <c r="K54" s="300"/>
      <c r="L54" s="300"/>
      <c r="N54" s="285"/>
      <c r="O54" s="352"/>
      <c r="P54" s="285"/>
      <c r="Q54" s="353"/>
      <c r="R54" s="286"/>
      <c r="S54" s="354"/>
      <c r="T54" s="286"/>
      <c r="U54" s="355"/>
      <c r="V54" s="284"/>
    </row>
    <row r="55" spans="2:22" ht="16.5" customHeight="1" x14ac:dyDescent="0.25">
      <c r="B55" s="299"/>
      <c r="C55" s="300" t="s">
        <v>1736</v>
      </c>
      <c r="D55" s="300"/>
      <c r="E55" s="301"/>
      <c r="F55" s="300"/>
      <c r="G55" s="300"/>
      <c r="H55" s="300"/>
      <c r="I55" s="300"/>
      <c r="J55" s="300"/>
      <c r="K55" s="300"/>
      <c r="L55" s="300"/>
      <c r="N55" s="284"/>
      <c r="O55" s="284"/>
      <c r="P55" s="284"/>
      <c r="Q55" s="290"/>
      <c r="R55" s="284"/>
      <c r="S55" s="284"/>
      <c r="T55" s="284"/>
      <c r="U55" s="284"/>
      <c r="V55" s="284"/>
    </row>
    <row r="56" spans="2:22" ht="16.5" customHeight="1" x14ac:dyDescent="0.25">
      <c r="B56" s="299"/>
      <c r="C56" s="306" t="s">
        <v>438</v>
      </c>
      <c r="D56" s="300"/>
      <c r="E56" s="301"/>
      <c r="F56" s="300"/>
      <c r="G56" s="300"/>
      <c r="H56" s="300"/>
      <c r="I56" s="300"/>
      <c r="J56" s="300"/>
      <c r="K56" s="300"/>
      <c r="L56" s="300"/>
    </row>
    <row r="57" spans="2:22" ht="16.5" customHeight="1" x14ac:dyDescent="0.25">
      <c r="B57" s="299"/>
      <c r="C57" s="300"/>
      <c r="D57" s="300"/>
      <c r="E57" s="301"/>
      <c r="F57" s="300"/>
      <c r="G57" s="300"/>
      <c r="H57" s="300"/>
      <c r="I57" s="300"/>
      <c r="J57" s="300"/>
      <c r="K57" s="300"/>
      <c r="L57" s="300"/>
    </row>
    <row r="287" spans="4:11" ht="16.5" customHeight="1" x14ac:dyDescent="0.25">
      <c r="E287"/>
    </row>
    <row r="288" spans="4:11" ht="16.5" customHeight="1" x14ac:dyDescent="0.25">
      <c r="D288" s="1"/>
      <c r="E288" s="1"/>
      <c r="F288" s="1"/>
      <c r="G288" s="1"/>
      <c r="H288" s="1"/>
      <c r="I288" s="1"/>
      <c r="J288" s="1"/>
      <c r="K288" s="1"/>
    </row>
    <row r="289" spans="4:10" ht="16.5" customHeight="1" x14ac:dyDescent="0.25">
      <c r="D289" s="4"/>
      <c r="E289" s="1"/>
      <c r="F289" s="1"/>
      <c r="G289" s="1"/>
      <c r="H289" s="1"/>
      <c r="I289" s="1"/>
      <c r="J289" s="1"/>
    </row>
    <row r="290" spans="4:10" ht="16.5" customHeight="1" x14ac:dyDescent="0.25">
      <c r="E290"/>
    </row>
    <row r="291" spans="4:10" ht="16.5" customHeight="1" x14ac:dyDescent="0.25">
      <c r="D291" s="5"/>
      <c r="E291" s="5"/>
      <c r="F291" s="3"/>
      <c r="G291" s="6"/>
      <c r="H291" s="7"/>
      <c r="I291" s="6"/>
      <c r="J291" s="295"/>
    </row>
    <row r="292" spans="4:10" ht="16.5" customHeight="1" x14ac:dyDescent="0.25">
      <c r="D292" s="5"/>
      <c r="E292" s="5"/>
      <c r="F292" s="3"/>
      <c r="G292" s="6"/>
      <c r="H292" s="3"/>
      <c r="I292" s="6"/>
      <c r="J292" s="3"/>
    </row>
    <row r="293" spans="4:10" ht="16.5" customHeight="1" x14ac:dyDescent="0.25">
      <c r="D293" s="5"/>
      <c r="E293" s="5"/>
      <c r="F293" s="6"/>
      <c r="G293" s="6"/>
      <c r="H293" s="6"/>
      <c r="I293" s="6"/>
      <c r="J293" s="6"/>
    </row>
    <row r="294" spans="4:10" ht="16.5" customHeight="1" x14ac:dyDescent="0.25">
      <c r="D294" s="5"/>
      <c r="E294" s="5"/>
      <c r="F294" s="3"/>
      <c r="G294" s="6"/>
      <c r="H294" s="3"/>
      <c r="I294" s="6"/>
      <c r="J294" s="3"/>
    </row>
    <row r="295" spans="4:10" ht="16.5" customHeight="1" x14ac:dyDescent="0.25">
      <c r="D295" s="5"/>
      <c r="E295" s="5"/>
      <c r="F295" s="3"/>
      <c r="G295" s="6"/>
      <c r="H295" s="3"/>
      <c r="I295" s="6"/>
      <c r="J295" s="3"/>
    </row>
    <row r="296" spans="4:10" ht="16.5" customHeight="1" x14ac:dyDescent="0.25">
      <c r="D296" s="5"/>
      <c r="E296" s="5"/>
      <c r="F296" s="6"/>
      <c r="G296" s="6"/>
      <c r="H296" s="6"/>
      <c r="I296" s="6"/>
      <c r="J296" s="6"/>
    </row>
    <row r="297" spans="4:10" ht="16.5" customHeight="1" x14ac:dyDescent="0.25">
      <c r="D297" s="5"/>
      <c r="E297" s="5"/>
      <c r="F297" s="3"/>
      <c r="G297" s="6"/>
      <c r="H297" s="3"/>
      <c r="I297" s="6"/>
      <c r="J297" s="3"/>
    </row>
    <row r="298" spans="4:10" ht="16.5" customHeight="1" x14ac:dyDescent="0.25">
      <c r="D298" s="5"/>
      <c r="E298" s="5"/>
      <c r="F298" s="3"/>
      <c r="G298" s="6"/>
      <c r="H298" s="3"/>
      <c r="I298" s="6"/>
      <c r="J298" s="3"/>
    </row>
    <row r="299" spans="4:10" ht="16.5" customHeight="1" x14ac:dyDescent="0.25">
      <c r="D299" s="5"/>
      <c r="E299" s="5"/>
      <c r="F299" s="6"/>
      <c r="G299" s="6"/>
      <c r="H299" s="6"/>
      <c r="I299" s="6"/>
      <c r="J299" s="6"/>
    </row>
    <row r="300" spans="4:10" ht="16.5" customHeight="1" x14ac:dyDescent="0.25">
      <c r="D300" s="5"/>
      <c r="E300" s="5"/>
      <c r="F300" s="3"/>
      <c r="G300" s="6"/>
      <c r="H300" s="3"/>
      <c r="I300" s="6"/>
      <c r="J300" s="3"/>
    </row>
    <row r="301" spans="4:10" ht="16.5" customHeight="1" x14ac:dyDescent="0.25">
      <c r="D301" s="5"/>
      <c r="E301" s="5"/>
      <c r="F301" s="3"/>
      <c r="G301" s="6"/>
      <c r="H301" s="3"/>
      <c r="I301" s="6"/>
      <c r="J301" s="3"/>
    </row>
    <row r="302" spans="4:10" ht="16.5" customHeight="1" x14ac:dyDescent="0.25">
      <c r="D302" s="5"/>
      <c r="E302" s="5"/>
      <c r="F302" s="6"/>
      <c r="G302" s="6"/>
      <c r="H302" s="6"/>
      <c r="I302" s="6"/>
      <c r="J302" s="6"/>
    </row>
    <row r="303" spans="4:10" ht="16.5" customHeight="1" x14ac:dyDescent="0.25">
      <c r="D303" s="5"/>
      <c r="E303" s="5"/>
      <c r="F303" s="3"/>
      <c r="G303" s="6"/>
      <c r="H303" s="3"/>
      <c r="I303" s="6"/>
      <c r="J303" s="3"/>
    </row>
    <row r="304" spans="4:10" ht="16.5" customHeight="1" x14ac:dyDescent="0.25">
      <c r="D304" s="5"/>
      <c r="E304" s="5"/>
      <c r="F304" s="3"/>
      <c r="G304" s="6"/>
      <c r="H304" s="3"/>
      <c r="I304" s="6"/>
      <c r="J304" s="3"/>
    </row>
    <row r="305" spans="5:5" ht="16.5" customHeight="1" x14ac:dyDescent="0.25">
      <c r="E305"/>
    </row>
  </sheetData>
  <sheetProtection algorithmName="SHA-512" hashValue="/G9I2cGIwjseuPXaUukxYHmaV/Qos6gzwf612LElNYXMFMXPpwOWi4fPR7dtNeTaVu5oGsp1k9eW9Qgpc4CLbw==" saltValue="QVEvJFrWddlK/6OcrF9Sxg==" spinCount="100000" sheet="1" objects="1" scenarios="1"/>
  <mergeCells count="55">
    <mergeCell ref="O21:O22"/>
    <mergeCell ref="C1:I1"/>
    <mergeCell ref="C2:I4"/>
    <mergeCell ref="C7:I8"/>
    <mergeCell ref="C11:I12"/>
    <mergeCell ref="O5:U5"/>
    <mergeCell ref="B18:L19"/>
    <mergeCell ref="S18:S19"/>
    <mergeCell ref="U18:U19"/>
    <mergeCell ref="O12:O13"/>
    <mergeCell ref="O15:O16"/>
    <mergeCell ref="O18:O19"/>
    <mergeCell ref="Q12:Q13"/>
    <mergeCell ref="S12:S13"/>
    <mergeCell ref="U12:U13"/>
    <mergeCell ref="Q15:Q16"/>
    <mergeCell ref="S15:S16"/>
    <mergeCell ref="U15:U16"/>
    <mergeCell ref="Q18:Q19"/>
    <mergeCell ref="N2:V4"/>
    <mergeCell ref="O38:O39"/>
    <mergeCell ref="Q38:Q39"/>
    <mergeCell ref="S38:S39"/>
    <mergeCell ref="U38:U39"/>
    <mergeCell ref="Q27:Q28"/>
    <mergeCell ref="S27:S28"/>
    <mergeCell ref="U27:U28"/>
    <mergeCell ref="O27:O28"/>
    <mergeCell ref="O24:O25"/>
    <mergeCell ref="Q21:Q22"/>
    <mergeCell ref="S21:S22"/>
    <mergeCell ref="U21:U22"/>
    <mergeCell ref="Q24:Q25"/>
    <mergeCell ref="S24:S25"/>
    <mergeCell ref="U24:U25"/>
    <mergeCell ref="O41:O42"/>
    <mergeCell ref="Q41:Q42"/>
    <mergeCell ref="S41:S42"/>
    <mergeCell ref="U41:U42"/>
    <mergeCell ref="O44:O45"/>
    <mergeCell ref="Q44:Q45"/>
    <mergeCell ref="S44:S45"/>
    <mergeCell ref="U44:U45"/>
    <mergeCell ref="O53:O54"/>
    <mergeCell ref="Q53:Q54"/>
    <mergeCell ref="S53:S54"/>
    <mergeCell ref="U53:U54"/>
    <mergeCell ref="O47:O48"/>
    <mergeCell ref="Q47:Q48"/>
    <mergeCell ref="S47:S48"/>
    <mergeCell ref="U47:U48"/>
    <mergeCell ref="O50:O51"/>
    <mergeCell ref="Q50:Q51"/>
    <mergeCell ref="S50:S51"/>
    <mergeCell ref="U50:U51"/>
  </mergeCells>
  <conditionalFormatting sqref="B3">
    <cfRule type="cellIs" dxfId="34" priority="64" operator="notEqual">
      <formula>0</formula>
    </cfRule>
  </conditionalFormatting>
  <conditionalFormatting sqref="G46:G51 I46:I51 I52:J52">
    <cfRule type="cellIs" dxfId="33" priority="1" operator="equal">
      <formula>"TAK"</formula>
    </cfRule>
  </conditionalFormatting>
  <hyperlinks>
    <hyperlink ref="C56" r:id="rId1" xr:uid="{C9B7FC42-86A6-4647-A071-4A1A070D3DCF}"/>
    <hyperlink ref="C26" r:id="rId2" xr:uid="{B763BA18-D41E-4A86-A92F-107804F1353A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A34DD-AE79-4466-9A93-F3A2EDC2275F}">
  <sheetPr>
    <tabColor rgb="FFFFFF00"/>
  </sheetPr>
  <dimension ref="A1:V187"/>
  <sheetViews>
    <sheetView zoomScale="90" zoomScaleNormal="90" workbookViewId="0">
      <pane xSplit="9" ySplit="1" topLeftCell="J2" activePane="bottomRight" state="frozen"/>
      <selection pane="topRight" activeCell="M1" sqref="M1"/>
      <selection pane="bottomLeft" activeCell="A2" sqref="A2"/>
      <selection pane="bottomRight" activeCell="J2" sqref="J2"/>
    </sheetView>
  </sheetViews>
  <sheetFormatPr defaultRowHeight="16.5" customHeight="1" x14ac:dyDescent="0.25"/>
  <cols>
    <col min="1" max="1" width="4.5703125" style="65" customWidth="1"/>
    <col min="2" max="2" width="38.140625" customWidth="1"/>
    <col min="3" max="3" width="2.28515625" style="63" customWidth="1"/>
    <col min="4" max="4" width="9" customWidth="1"/>
    <col min="5" max="5" width="2.28515625" customWidth="1"/>
    <col min="6" max="6" width="4" customWidth="1"/>
    <col min="7" max="7" width="2.28515625" customWidth="1"/>
    <col min="8" max="8" width="4" customWidth="1"/>
    <col min="9" max="9" width="4" style="64" customWidth="1"/>
    <col min="10" max="10" width="8" customWidth="1"/>
    <col min="11" max="11" width="10.42578125" customWidth="1"/>
    <col min="12" max="12" width="47.5703125" customWidth="1"/>
    <col min="13" max="13" width="14.5703125" style="28" customWidth="1"/>
    <col min="14" max="14" width="21.85546875" customWidth="1"/>
    <col min="15" max="15" width="13.7109375" customWidth="1"/>
    <col min="16" max="16" width="7.42578125" customWidth="1"/>
    <col min="17" max="17" width="10.42578125" customWidth="1"/>
    <col min="18" max="18" width="51.5703125" customWidth="1"/>
    <col min="19" max="19" width="14.5703125" style="28" customWidth="1"/>
    <col min="20" max="20" width="21.85546875" customWidth="1"/>
    <col min="21" max="21" width="13.7109375" customWidth="1"/>
  </cols>
  <sheetData>
    <row r="1" spans="1:21" s="228" customFormat="1" ht="27.75" customHeight="1" x14ac:dyDescent="0.3">
      <c r="B1" s="229" t="s">
        <v>424</v>
      </c>
      <c r="C1" s="230" t="s">
        <v>1724</v>
      </c>
      <c r="F1" s="231"/>
      <c r="G1" s="231"/>
      <c r="H1" s="231"/>
      <c r="I1" s="232"/>
      <c r="K1" s="233" t="str">
        <f>IF('KWP - Weryfikacja'!C11&lt;&gt;"",'KWP - Weryfikacja'!C11,"")</f>
        <v/>
      </c>
      <c r="L1" s="230" t="str">
        <f>IF('KWP - Weryfikacja'!C7&lt;&gt;"",'KWP - Weryfikacja'!C7,"")</f>
        <v/>
      </c>
      <c r="M1" s="234"/>
      <c r="N1" s="229" t="str">
        <f>B1</f>
        <v>Korona Widoków Polskich:</v>
      </c>
      <c r="O1" s="230" t="str">
        <f>C1</f>
        <v>POBRZEŻA</v>
      </c>
      <c r="S1" s="235"/>
    </row>
    <row r="2" spans="1:21" ht="16.5" customHeight="1" x14ac:dyDescent="0.25">
      <c r="A2" s="367"/>
      <c r="B2" s="367"/>
      <c r="C2" s="367"/>
      <c r="D2" s="367"/>
      <c r="E2" s="367"/>
      <c r="F2" s="367"/>
      <c r="G2" s="367"/>
      <c r="H2" s="367"/>
      <c r="I2" s="368"/>
      <c r="K2" s="26"/>
      <c r="L2" s="26"/>
      <c r="M2" s="27"/>
    </row>
    <row r="3" spans="1:21" ht="16.5" customHeight="1" x14ac:dyDescent="0.3">
      <c r="A3" s="367"/>
      <c r="B3" s="367"/>
      <c r="C3" s="367"/>
      <c r="D3" s="367"/>
      <c r="E3" s="367"/>
      <c r="F3" s="367"/>
      <c r="G3" s="367"/>
      <c r="H3" s="367"/>
      <c r="I3" s="368"/>
      <c r="K3" s="29"/>
      <c r="L3" s="30"/>
      <c r="M3" s="31"/>
      <c r="N3" s="30"/>
      <c r="O3" s="30"/>
      <c r="Q3" s="29"/>
      <c r="R3" s="30"/>
      <c r="S3" s="31"/>
      <c r="T3" s="30"/>
      <c r="U3" s="30"/>
    </row>
    <row r="4" spans="1:21" ht="18.75" customHeight="1" x14ac:dyDescent="0.25">
      <c r="A4" s="367"/>
      <c r="B4" s="367"/>
      <c r="C4" s="367"/>
      <c r="D4" s="367"/>
      <c r="E4" s="367"/>
      <c r="F4" s="367"/>
      <c r="G4" s="367"/>
      <c r="H4" s="367"/>
      <c r="I4" s="368"/>
      <c r="K4" s="236" t="s">
        <v>1582</v>
      </c>
      <c r="L4" s="237"/>
      <c r="M4" s="238">
        <f>COUNTA(M6:M29)</f>
        <v>0</v>
      </c>
      <c r="N4" s="239"/>
      <c r="O4" s="240">
        <f>COUNTA(O6:O29)</f>
        <v>0</v>
      </c>
      <c r="Q4" s="236" t="s">
        <v>1674</v>
      </c>
      <c r="R4" s="237"/>
      <c r="S4" s="238">
        <f>COUNTA(S6:S29)</f>
        <v>0</v>
      </c>
      <c r="T4" s="239"/>
      <c r="U4" s="240">
        <f>COUNTA(U6:U29)</f>
        <v>0</v>
      </c>
    </row>
    <row r="5" spans="1:21" s="6" customFormat="1" ht="18.75" customHeight="1" x14ac:dyDescent="0.25">
      <c r="A5" s="367"/>
      <c r="B5" s="367"/>
      <c r="C5" s="367"/>
      <c r="D5" s="367"/>
      <c r="E5" s="367"/>
      <c r="F5" s="367"/>
      <c r="G5" s="367"/>
      <c r="H5" s="367"/>
      <c r="I5" s="368"/>
      <c r="J5"/>
      <c r="K5" s="241" t="s">
        <v>0</v>
      </c>
      <c r="L5" s="242" t="s">
        <v>15</v>
      </c>
      <c r="M5" s="243" t="s">
        <v>3</v>
      </c>
      <c r="N5" s="242" t="s">
        <v>16</v>
      </c>
      <c r="O5" s="244" t="s">
        <v>6</v>
      </c>
      <c r="Q5" s="241" t="s">
        <v>0</v>
      </c>
      <c r="R5" s="242" t="s">
        <v>15</v>
      </c>
      <c r="S5" s="243" t="s">
        <v>3</v>
      </c>
      <c r="T5" s="242" t="s">
        <v>16</v>
      </c>
      <c r="U5" s="244" t="s">
        <v>6</v>
      </c>
    </row>
    <row r="6" spans="1:21" ht="16.5" customHeight="1" x14ac:dyDescent="0.25">
      <c r="A6" s="367"/>
      <c r="B6" s="367"/>
      <c r="C6" s="367"/>
      <c r="D6" s="367"/>
      <c r="E6" s="367"/>
      <c r="F6" s="367"/>
      <c r="G6" s="367"/>
      <c r="H6" s="367"/>
      <c r="I6" s="368"/>
      <c r="K6" s="48" t="s">
        <v>1583</v>
      </c>
      <c r="L6" s="6" t="s">
        <v>1584</v>
      </c>
      <c r="M6" s="9"/>
      <c r="N6" s="8"/>
      <c r="O6" s="49"/>
      <c r="Q6" s="48" t="s">
        <v>1534</v>
      </c>
      <c r="R6" s="6" t="s">
        <v>1535</v>
      </c>
      <c r="S6" s="9"/>
      <c r="T6" s="8"/>
      <c r="U6" s="49"/>
    </row>
    <row r="7" spans="1:21" ht="16.5" customHeight="1" x14ac:dyDescent="0.25">
      <c r="A7" s="367"/>
      <c r="B7" s="367"/>
      <c r="C7" s="367"/>
      <c r="D7" s="367"/>
      <c r="E7" s="367"/>
      <c r="F7" s="367"/>
      <c r="G7" s="367"/>
      <c r="H7" s="367"/>
      <c r="I7" s="368"/>
      <c r="K7" s="245" t="s">
        <v>1585</v>
      </c>
      <c r="L7" s="82" t="s">
        <v>1586</v>
      </c>
      <c r="M7" s="246"/>
      <c r="N7" s="247"/>
      <c r="O7" s="248"/>
      <c r="Q7" s="245" t="s">
        <v>1536</v>
      </c>
      <c r="R7" s="82" t="s">
        <v>1537</v>
      </c>
      <c r="S7" s="246"/>
      <c r="T7" s="247"/>
      <c r="U7" s="248"/>
    </row>
    <row r="8" spans="1:21" ht="16.5" customHeight="1" x14ac:dyDescent="0.25">
      <c r="A8" s="367"/>
      <c r="B8" s="367"/>
      <c r="C8" s="367"/>
      <c r="D8" s="367"/>
      <c r="E8" s="367"/>
      <c r="F8" s="367"/>
      <c r="G8" s="367"/>
      <c r="H8" s="367"/>
      <c r="I8" s="368"/>
      <c r="K8" s="48" t="s">
        <v>1587</v>
      </c>
      <c r="L8" s="6" t="s">
        <v>1588</v>
      </c>
      <c r="M8" s="9"/>
      <c r="N8" s="8"/>
      <c r="O8" s="49"/>
      <c r="Q8" s="48" t="s">
        <v>1538</v>
      </c>
      <c r="R8" s="6" t="s">
        <v>1539</v>
      </c>
      <c r="S8" s="9"/>
      <c r="T8" s="8"/>
      <c r="U8" s="49"/>
    </row>
    <row r="9" spans="1:21" ht="16.5" customHeight="1" x14ac:dyDescent="0.25">
      <c r="A9" s="56"/>
      <c r="B9" s="57" t="s">
        <v>436</v>
      </c>
      <c r="C9" s="58"/>
      <c r="D9" s="59"/>
      <c r="E9" s="59"/>
      <c r="F9" s="59"/>
      <c r="G9" s="59"/>
      <c r="H9" s="59"/>
      <c r="I9" s="60"/>
      <c r="K9" s="245" t="s">
        <v>1589</v>
      </c>
      <c r="L9" s="82" t="s">
        <v>1590</v>
      </c>
      <c r="M9" s="246"/>
      <c r="N9" s="247"/>
      <c r="O9" s="248"/>
      <c r="Q9" s="245" t="s">
        <v>1540</v>
      </c>
      <c r="R9" s="82" t="s">
        <v>1541</v>
      </c>
      <c r="S9" s="246"/>
      <c r="T9" s="247"/>
      <c r="U9" s="248"/>
    </row>
    <row r="10" spans="1:21" ht="16.5" customHeight="1" x14ac:dyDescent="0.25">
      <c r="A10" s="61" t="s">
        <v>431</v>
      </c>
      <c r="B10" s="62" t="str">
        <f>"Aby zdobyć KORONĘ w regionie "&amp; C1 &amp;", należy odwiedzić"</f>
        <v>Aby zdobyć KORONĘ w regionie POBRZEŻA, należy odwiedzić</v>
      </c>
      <c r="K10" s="48" t="s">
        <v>1591</v>
      </c>
      <c r="L10" s="6" t="s">
        <v>1592</v>
      </c>
      <c r="M10" s="9"/>
      <c r="N10" s="8"/>
      <c r="O10" s="49"/>
      <c r="Q10" s="48" t="s">
        <v>1542</v>
      </c>
      <c r="R10" s="6" t="s">
        <v>1543</v>
      </c>
      <c r="S10" s="9"/>
      <c r="T10" s="8"/>
      <c r="U10" s="49"/>
    </row>
    <row r="11" spans="1:21" s="1" customFormat="1" ht="16.5" customHeight="1" x14ac:dyDescent="0.25">
      <c r="A11" s="65"/>
      <c r="B11" s="62" t="s">
        <v>1725</v>
      </c>
      <c r="C11" s="63"/>
      <c r="D11"/>
      <c r="E11"/>
      <c r="F11"/>
      <c r="G11"/>
      <c r="H11"/>
      <c r="I11" s="64"/>
      <c r="K11" s="245" t="s">
        <v>1593</v>
      </c>
      <c r="L11" s="82" t="s">
        <v>1594</v>
      </c>
      <c r="M11" s="246"/>
      <c r="N11" s="247"/>
      <c r="O11" s="248"/>
      <c r="P11"/>
      <c r="Q11" s="245" t="s">
        <v>1544</v>
      </c>
      <c r="R11" s="82" t="s">
        <v>1545</v>
      </c>
      <c r="S11" s="246"/>
      <c r="T11" s="247"/>
      <c r="U11" s="248"/>
    </row>
    <row r="12" spans="1:21" ht="16.5" customHeight="1" x14ac:dyDescent="0.25">
      <c r="A12" s="61" t="s">
        <v>431</v>
      </c>
      <c r="B12" s="62" t="s">
        <v>1726</v>
      </c>
      <c r="K12" s="48" t="s">
        <v>1595</v>
      </c>
      <c r="L12" s="6" t="s">
        <v>1596</v>
      </c>
      <c r="M12" s="9"/>
      <c r="N12" s="8"/>
      <c r="O12" s="49"/>
      <c r="Q12" s="48" t="s">
        <v>1546</v>
      </c>
      <c r="R12" s="6" t="s">
        <v>1547</v>
      </c>
      <c r="S12" s="9"/>
      <c r="T12" s="8"/>
      <c r="U12" s="49"/>
    </row>
    <row r="13" spans="1:21" ht="16.5" customHeight="1" x14ac:dyDescent="0.25">
      <c r="B13" s="62" t="s">
        <v>1727</v>
      </c>
      <c r="K13" s="245" t="s">
        <v>1597</v>
      </c>
      <c r="L13" s="82" t="s">
        <v>1598</v>
      </c>
      <c r="M13" s="246"/>
      <c r="N13" s="247"/>
      <c r="O13" s="248"/>
      <c r="Q13" s="245" t="s">
        <v>1548</v>
      </c>
      <c r="R13" s="82" t="s">
        <v>1549</v>
      </c>
      <c r="S13" s="246"/>
      <c r="T13" s="247"/>
      <c r="U13" s="248"/>
    </row>
    <row r="14" spans="1:21" ht="16.5" customHeight="1" x14ac:dyDescent="0.25">
      <c r="A14" s="61" t="s">
        <v>431</v>
      </c>
      <c r="B14" s="62" t="s">
        <v>1728</v>
      </c>
      <c r="K14" s="48" t="s">
        <v>1599</v>
      </c>
      <c r="L14" s="6" t="s">
        <v>1600</v>
      </c>
      <c r="M14" s="9"/>
      <c r="N14" s="8"/>
      <c r="O14" s="49"/>
      <c r="Q14" s="48" t="s">
        <v>1550</v>
      </c>
      <c r="R14" s="6" t="s">
        <v>1551</v>
      </c>
      <c r="S14" s="9"/>
      <c r="T14" s="8"/>
      <c r="U14" s="49"/>
    </row>
    <row r="15" spans="1:21" ht="16.5" customHeight="1" x14ac:dyDescent="0.25">
      <c r="A15" s="61" t="s">
        <v>431</v>
      </c>
      <c r="B15" s="62" t="s">
        <v>445</v>
      </c>
      <c r="K15" s="245" t="s">
        <v>1601</v>
      </c>
      <c r="L15" s="82" t="s">
        <v>1602</v>
      </c>
      <c r="M15" s="246"/>
      <c r="N15" s="247"/>
      <c r="O15" s="248"/>
      <c r="Q15" s="245" t="s">
        <v>1552</v>
      </c>
      <c r="R15" s="82" t="s">
        <v>1553</v>
      </c>
      <c r="S15" s="246"/>
      <c r="T15" s="247"/>
      <c r="U15" s="248"/>
    </row>
    <row r="16" spans="1:21" ht="16.5" customHeight="1" x14ac:dyDescent="0.25">
      <c r="B16" s="62" t="s">
        <v>446</v>
      </c>
      <c r="K16" s="48" t="s">
        <v>1603</v>
      </c>
      <c r="L16" s="6" t="s">
        <v>1604</v>
      </c>
      <c r="M16" s="9"/>
      <c r="N16" s="8"/>
      <c r="O16" s="49"/>
      <c r="Q16" s="48" t="s">
        <v>1554</v>
      </c>
      <c r="R16" s="6" t="s">
        <v>1555</v>
      </c>
      <c r="S16" s="9"/>
      <c r="T16" s="8"/>
      <c r="U16" s="49"/>
    </row>
    <row r="17" spans="1:21" ht="16.5" customHeight="1" x14ac:dyDescent="0.25">
      <c r="A17" s="61"/>
      <c r="B17" s="72" t="s">
        <v>447</v>
      </c>
      <c r="K17" s="245" t="s">
        <v>1605</v>
      </c>
      <c r="L17" s="82" t="s">
        <v>1606</v>
      </c>
      <c r="M17" s="246"/>
      <c r="N17" s="247"/>
      <c r="O17" s="248"/>
      <c r="Q17" s="245" t="s">
        <v>1556</v>
      </c>
      <c r="R17" s="82" t="s">
        <v>1557</v>
      </c>
      <c r="S17" s="246"/>
      <c r="T17" s="247"/>
      <c r="U17" s="248"/>
    </row>
    <row r="18" spans="1:21" ht="16.5" customHeight="1" x14ac:dyDescent="0.25">
      <c r="B18" s="62"/>
      <c r="K18" s="48" t="s">
        <v>1607</v>
      </c>
      <c r="L18" s="6" t="s">
        <v>1608</v>
      </c>
      <c r="M18" s="9"/>
      <c r="N18" s="8"/>
      <c r="O18" s="49"/>
      <c r="Q18" s="48" t="s">
        <v>1558</v>
      </c>
      <c r="R18" s="6" t="s">
        <v>1559</v>
      </c>
      <c r="S18" s="9"/>
      <c r="T18" s="8"/>
      <c r="U18" s="49"/>
    </row>
    <row r="19" spans="1:21" ht="16.5" customHeight="1" x14ac:dyDescent="0.25">
      <c r="A19" s="56"/>
      <c r="B19" s="73" t="s">
        <v>435</v>
      </c>
      <c r="C19" s="58"/>
      <c r="D19" s="59"/>
      <c r="E19" s="59"/>
      <c r="F19" s="59"/>
      <c r="G19" s="59"/>
      <c r="H19" s="59"/>
      <c r="I19" s="60"/>
      <c r="K19" s="245" t="s">
        <v>1609</v>
      </c>
      <c r="L19" s="82" t="s">
        <v>1610</v>
      </c>
      <c r="M19" s="246"/>
      <c r="N19" s="247"/>
      <c r="O19" s="248"/>
      <c r="Q19" s="245" t="s">
        <v>1560</v>
      </c>
      <c r="R19" s="82" t="s">
        <v>1561</v>
      </c>
      <c r="S19" s="246"/>
      <c r="T19" s="247"/>
      <c r="U19" s="248"/>
    </row>
    <row r="20" spans="1:21" ht="16.5" customHeight="1" x14ac:dyDescent="0.25">
      <c r="A20" s="61" t="s">
        <v>431</v>
      </c>
      <c r="B20" s="103" t="s">
        <v>444</v>
      </c>
      <c r="K20" s="48" t="s">
        <v>1611</v>
      </c>
      <c r="L20" s="6" t="s">
        <v>1612</v>
      </c>
      <c r="M20" s="9"/>
      <c r="N20" s="8"/>
      <c r="O20" s="49"/>
      <c r="Q20" s="48" t="s">
        <v>1562</v>
      </c>
      <c r="R20" s="6" t="s">
        <v>1563</v>
      </c>
      <c r="S20" s="9"/>
      <c r="T20" s="8"/>
      <c r="U20" s="49"/>
    </row>
    <row r="21" spans="1:21" ht="16.5" customHeight="1" x14ac:dyDescent="0.25">
      <c r="A21" s="61" t="s">
        <v>431</v>
      </c>
      <c r="B21" s="62" t="s">
        <v>432</v>
      </c>
      <c r="K21" s="245" t="s">
        <v>1613</v>
      </c>
      <c r="L21" s="82" t="s">
        <v>1614</v>
      </c>
      <c r="M21" s="246"/>
      <c r="N21" s="247"/>
      <c r="O21" s="248"/>
      <c r="Q21" s="245" t="s">
        <v>1564</v>
      </c>
      <c r="R21" s="82" t="s">
        <v>1565</v>
      </c>
      <c r="S21" s="246"/>
      <c r="T21" s="247"/>
      <c r="U21" s="248"/>
    </row>
    <row r="22" spans="1:21" ht="16.5" customHeight="1" x14ac:dyDescent="0.25">
      <c r="A22" s="61" t="s">
        <v>431</v>
      </c>
      <c r="B22" s="62" t="s">
        <v>437</v>
      </c>
      <c r="K22" s="48" t="s">
        <v>1615</v>
      </c>
      <c r="L22" s="6" t="s">
        <v>1616</v>
      </c>
      <c r="M22" s="9"/>
      <c r="N22" s="8"/>
      <c r="O22" s="49"/>
      <c r="Q22" s="48" t="s">
        <v>1566</v>
      </c>
      <c r="R22" s="6" t="s">
        <v>1567</v>
      </c>
      <c r="S22" s="9"/>
      <c r="T22" s="8"/>
      <c r="U22" s="49"/>
    </row>
    <row r="23" spans="1:21" ht="16.5" customHeight="1" x14ac:dyDescent="0.25">
      <c r="B23" s="62" t="s">
        <v>443</v>
      </c>
      <c r="K23" s="245" t="s">
        <v>1617</v>
      </c>
      <c r="L23" s="82" t="s">
        <v>1618</v>
      </c>
      <c r="M23" s="246"/>
      <c r="N23" s="247"/>
      <c r="O23" s="248"/>
      <c r="Q23" s="245" t="s">
        <v>1568</v>
      </c>
      <c r="R23" s="82" t="s">
        <v>1569</v>
      </c>
      <c r="S23" s="246"/>
      <c r="T23" s="247"/>
      <c r="U23" s="248"/>
    </row>
    <row r="24" spans="1:21" ht="16.5" customHeight="1" x14ac:dyDescent="0.25">
      <c r="B24" s="25" t="s">
        <v>438</v>
      </c>
      <c r="K24" s="48" t="s">
        <v>1619</v>
      </c>
      <c r="L24" s="6" t="s">
        <v>1620</v>
      </c>
      <c r="M24" s="9"/>
      <c r="N24" s="8"/>
      <c r="O24" s="49"/>
      <c r="Q24" s="48" t="s">
        <v>1570</v>
      </c>
      <c r="R24" s="6" t="s">
        <v>1571</v>
      </c>
      <c r="S24" s="9"/>
      <c r="T24" s="8"/>
      <c r="U24" s="49"/>
    </row>
    <row r="25" spans="1:21" ht="16.5" customHeight="1" x14ac:dyDescent="0.25">
      <c r="K25" s="245" t="s">
        <v>1621</v>
      </c>
      <c r="L25" s="82" t="s">
        <v>1622</v>
      </c>
      <c r="M25" s="246"/>
      <c r="N25" s="247"/>
      <c r="O25" s="248"/>
      <c r="Q25" s="245" t="s">
        <v>1572</v>
      </c>
      <c r="R25" s="82" t="s">
        <v>1573</v>
      </c>
      <c r="S25" s="246"/>
      <c r="T25" s="247"/>
      <c r="U25" s="248"/>
    </row>
    <row r="26" spans="1:21" ht="16.5" customHeight="1" x14ac:dyDescent="0.25">
      <c r="F26" s="74"/>
      <c r="G26" s="74"/>
      <c r="H26" s="75"/>
      <c r="K26" s="48" t="s">
        <v>1623</v>
      </c>
      <c r="L26" s="6" t="s">
        <v>1624</v>
      </c>
      <c r="M26" s="9"/>
      <c r="N26" s="8"/>
      <c r="O26" s="49"/>
      <c r="Q26" s="48" t="s">
        <v>1574</v>
      </c>
      <c r="R26" s="6" t="s">
        <v>1575</v>
      </c>
      <c r="S26" s="9"/>
      <c r="T26" s="8"/>
      <c r="U26" s="49"/>
    </row>
    <row r="27" spans="1:21" ht="16.5" customHeight="1" x14ac:dyDescent="0.25">
      <c r="A27" s="56"/>
      <c r="B27" s="57" t="s">
        <v>440</v>
      </c>
      <c r="C27" s="58"/>
      <c r="D27" s="59"/>
      <c r="E27" s="59"/>
      <c r="F27" s="59"/>
      <c r="G27" s="59"/>
      <c r="H27" s="59"/>
      <c r="I27" s="60"/>
      <c r="K27" s="245" t="s">
        <v>1625</v>
      </c>
      <c r="L27" s="82" t="s">
        <v>1626</v>
      </c>
      <c r="M27" s="246"/>
      <c r="N27" s="247"/>
      <c r="O27" s="248"/>
      <c r="Q27" s="245" t="s">
        <v>1576</v>
      </c>
      <c r="R27" s="82" t="s">
        <v>1577</v>
      </c>
      <c r="S27" s="246"/>
      <c r="T27" s="247"/>
      <c r="U27" s="248"/>
    </row>
    <row r="28" spans="1:21" ht="16.5" customHeight="1" x14ac:dyDescent="0.25">
      <c r="B28" s="76" t="s">
        <v>441</v>
      </c>
      <c r="F28" s="311"/>
      <c r="G28" s="77"/>
      <c r="H28" s="312"/>
      <c r="K28" s="48"/>
      <c r="L28" s="6"/>
      <c r="M28" s="7"/>
      <c r="N28" s="6"/>
      <c r="O28" s="49"/>
      <c r="Q28" s="48" t="s">
        <v>1578</v>
      </c>
      <c r="R28" s="6" t="s">
        <v>1579</v>
      </c>
      <c r="S28" s="9"/>
      <c r="T28" s="8"/>
      <c r="U28" s="49"/>
    </row>
    <row r="29" spans="1:21" ht="16.5" customHeight="1" x14ac:dyDescent="0.25">
      <c r="F29" s="311"/>
      <c r="G29" s="77"/>
      <c r="H29" s="312"/>
      <c r="K29" s="249"/>
      <c r="L29" s="250"/>
      <c r="M29" s="251"/>
      <c r="N29" s="250"/>
      <c r="O29" s="252"/>
      <c r="Q29" s="249" t="s">
        <v>1580</v>
      </c>
      <c r="R29" s="250" t="s">
        <v>1581</v>
      </c>
      <c r="S29" s="255"/>
      <c r="T29" s="256"/>
      <c r="U29" s="252"/>
    </row>
    <row r="30" spans="1:21" ht="16.5" customHeight="1" x14ac:dyDescent="0.25">
      <c r="B30" s="78" t="s">
        <v>429</v>
      </c>
      <c r="D30" s="78" t="s">
        <v>425</v>
      </c>
      <c r="F30" s="78" t="s">
        <v>1758</v>
      </c>
      <c r="G30" s="77"/>
      <c r="H30" s="313" t="s">
        <v>1759</v>
      </c>
    </row>
    <row r="31" spans="1:21" ht="16.5" customHeight="1" x14ac:dyDescent="0.25">
      <c r="K31" s="236" t="s">
        <v>1627</v>
      </c>
      <c r="L31" s="237"/>
      <c r="M31" s="238">
        <f>COUNTA(M33:M56)</f>
        <v>0</v>
      </c>
      <c r="N31" s="239"/>
      <c r="O31" s="240">
        <f>COUNTA(O33:O56)</f>
        <v>0</v>
      </c>
      <c r="Q31" s="236" t="s">
        <v>1675</v>
      </c>
      <c r="R31" s="237"/>
      <c r="S31" s="238">
        <f>COUNTA(S33:S56)</f>
        <v>0</v>
      </c>
      <c r="T31" s="239"/>
      <c r="U31" s="240">
        <f>COUNTA(U33:U56)</f>
        <v>0</v>
      </c>
    </row>
    <row r="32" spans="1:21" ht="16.5" customHeight="1" x14ac:dyDescent="0.25">
      <c r="B32" s="253" t="str">
        <f>PROPER(K4)</f>
        <v>Pobrzeże Szczecińskie</v>
      </c>
      <c r="C32" s="80"/>
      <c r="D32" s="81">
        <f>(M4)</f>
        <v>0</v>
      </c>
      <c r="E32" s="82"/>
      <c r="F32" s="80" t="str">
        <f>IF(D32&gt;9,"x","")</f>
        <v/>
      </c>
      <c r="G32" s="80"/>
      <c r="H32" s="80" t="str">
        <f>IF(D32&gt;19,"x","")</f>
        <v/>
      </c>
      <c r="K32" s="241" t="s">
        <v>0</v>
      </c>
      <c r="L32" s="242" t="s">
        <v>15</v>
      </c>
      <c r="M32" s="243" t="s">
        <v>3</v>
      </c>
      <c r="N32" s="242" t="s">
        <v>16</v>
      </c>
      <c r="O32" s="244" t="s">
        <v>6</v>
      </c>
      <c r="P32" s="6"/>
      <c r="Q32" s="241" t="s">
        <v>0</v>
      </c>
      <c r="R32" s="242" t="s">
        <v>15</v>
      </c>
      <c r="S32" s="243" t="s">
        <v>3</v>
      </c>
      <c r="T32" s="242" t="s">
        <v>16</v>
      </c>
      <c r="U32" s="244" t="s">
        <v>6</v>
      </c>
    </row>
    <row r="33" spans="1:21" ht="16.5" customHeight="1" x14ac:dyDescent="0.25">
      <c r="B33" s="254" t="str">
        <f>PROPER(K31)</f>
        <v>Pobrzeże Koszalińskie</v>
      </c>
      <c r="C33" s="3"/>
      <c r="D33" s="84">
        <f>(M31)</f>
        <v>0</v>
      </c>
      <c r="E33" s="6"/>
      <c r="F33" s="3" t="str">
        <f t="shared" ref="F33:F35" si="0">IF(D33&gt;9,"x","")</f>
        <v/>
      </c>
      <c r="G33" s="3"/>
      <c r="H33" s="3" t="str">
        <f t="shared" ref="H33:H35" si="1">IF(D33&gt;19,"x","")</f>
        <v/>
      </c>
      <c r="K33" s="48" t="s">
        <v>1628</v>
      </c>
      <c r="L33" s="6" t="s">
        <v>1629</v>
      </c>
      <c r="M33" s="9"/>
      <c r="N33" s="8"/>
      <c r="O33" s="49"/>
      <c r="Q33" s="48" t="s">
        <v>1676</v>
      </c>
      <c r="R33" s="6" t="s">
        <v>1677</v>
      </c>
      <c r="S33" s="9"/>
      <c r="T33" s="8"/>
      <c r="U33" s="49"/>
    </row>
    <row r="34" spans="1:21" ht="16.5" customHeight="1" x14ac:dyDescent="0.25">
      <c r="B34" s="253" t="str">
        <f>PROPER(Q4)</f>
        <v>Pobrzeże Gdańskie</v>
      </c>
      <c r="C34" s="85"/>
      <c r="D34" s="81">
        <f>(S4)</f>
        <v>0</v>
      </c>
      <c r="E34" s="86"/>
      <c r="F34" s="80" t="str">
        <f t="shared" si="0"/>
        <v/>
      </c>
      <c r="G34" s="80"/>
      <c r="H34" s="80" t="str">
        <f t="shared" si="1"/>
        <v/>
      </c>
      <c r="K34" s="245" t="s">
        <v>1630</v>
      </c>
      <c r="L34" s="82" t="s">
        <v>1631</v>
      </c>
      <c r="M34" s="246"/>
      <c r="N34" s="247"/>
      <c r="O34" s="248"/>
      <c r="Q34" s="245" t="s">
        <v>1678</v>
      </c>
      <c r="R34" s="82" t="s">
        <v>1679</v>
      </c>
      <c r="S34" s="246"/>
      <c r="T34" s="247"/>
      <c r="U34" s="248"/>
    </row>
    <row r="35" spans="1:21" ht="16.5" customHeight="1" x14ac:dyDescent="0.25">
      <c r="B35" s="254" t="str">
        <f>PROPER(Q31)</f>
        <v>Pobrzeże Elbląskie</v>
      </c>
      <c r="D35" s="84">
        <f>(S31)</f>
        <v>0</v>
      </c>
      <c r="F35" s="3" t="str">
        <f t="shared" si="0"/>
        <v/>
      </c>
      <c r="G35" s="3"/>
      <c r="H35" s="3" t="str">
        <f t="shared" si="1"/>
        <v/>
      </c>
      <c r="K35" s="48" t="s">
        <v>1632</v>
      </c>
      <c r="L35" s="6" t="s">
        <v>1633</v>
      </c>
      <c r="M35" s="9"/>
      <c r="N35" s="8"/>
      <c r="O35" s="49"/>
      <c r="Q35" s="48" t="s">
        <v>1680</v>
      </c>
      <c r="R35" s="6" t="s">
        <v>1681</v>
      </c>
      <c r="S35" s="9"/>
      <c r="T35" s="8"/>
      <c r="U35" s="49"/>
    </row>
    <row r="36" spans="1:21" ht="16.5" customHeight="1" x14ac:dyDescent="0.25">
      <c r="K36" s="245" t="s">
        <v>1634</v>
      </c>
      <c r="L36" s="82" t="s">
        <v>1635</v>
      </c>
      <c r="M36" s="246"/>
      <c r="N36" s="247"/>
      <c r="O36" s="248"/>
      <c r="Q36" s="245" t="s">
        <v>1682</v>
      </c>
      <c r="R36" s="82" t="s">
        <v>1683</v>
      </c>
      <c r="S36" s="246"/>
      <c r="T36" s="247"/>
      <c r="U36" s="248"/>
    </row>
    <row r="37" spans="1:21" ht="16.5" customHeight="1" x14ac:dyDescent="0.25">
      <c r="A37" s="56"/>
      <c r="B37" s="57" t="s">
        <v>442</v>
      </c>
      <c r="C37" s="58"/>
      <c r="D37" s="59"/>
      <c r="E37" s="59"/>
      <c r="F37" s="59"/>
      <c r="G37" s="59"/>
      <c r="H37" s="59"/>
      <c r="I37" s="60"/>
      <c r="K37" s="48" t="s">
        <v>1636</v>
      </c>
      <c r="L37" s="6" t="s">
        <v>1637</v>
      </c>
      <c r="M37" s="9"/>
      <c r="N37" s="8"/>
      <c r="O37" s="49"/>
      <c r="Q37" s="48" t="s">
        <v>1684</v>
      </c>
      <c r="R37" s="6" t="s">
        <v>1685</v>
      </c>
      <c r="S37" s="9"/>
      <c r="T37" s="8"/>
      <c r="U37" s="49"/>
    </row>
    <row r="38" spans="1:21" ht="16.5" customHeight="1" x14ac:dyDescent="0.25">
      <c r="K38" s="245" t="s">
        <v>1638</v>
      </c>
      <c r="L38" s="82" t="s">
        <v>1639</v>
      </c>
      <c r="M38" s="246"/>
      <c r="N38" s="247"/>
      <c r="O38" s="248"/>
      <c r="Q38" s="245" t="s">
        <v>1686</v>
      </c>
      <c r="R38" s="82" t="s">
        <v>1687</v>
      </c>
      <c r="S38" s="246"/>
      <c r="T38" s="247"/>
      <c r="U38" s="248"/>
    </row>
    <row r="39" spans="1:21" ht="16.5" customHeight="1" x14ac:dyDescent="0.25">
      <c r="K39" s="48" t="s">
        <v>1640</v>
      </c>
      <c r="L39" s="6" t="s">
        <v>1641</v>
      </c>
      <c r="M39" s="9"/>
      <c r="N39" s="8"/>
      <c r="O39" s="49"/>
      <c r="Q39" s="48" t="s">
        <v>1688</v>
      </c>
      <c r="R39" s="6" t="s">
        <v>1689</v>
      </c>
      <c r="S39" s="9"/>
      <c r="T39" s="8"/>
      <c r="U39" s="49"/>
    </row>
    <row r="40" spans="1:21" ht="16.5" customHeight="1" x14ac:dyDescent="0.25">
      <c r="K40" s="245" t="s">
        <v>1642</v>
      </c>
      <c r="L40" s="82" t="s">
        <v>1643</v>
      </c>
      <c r="M40" s="246"/>
      <c r="N40" s="247"/>
      <c r="O40" s="248"/>
      <c r="Q40" s="245" t="s">
        <v>1690</v>
      </c>
      <c r="R40" s="82" t="s">
        <v>1691</v>
      </c>
      <c r="S40" s="246"/>
      <c r="T40" s="247"/>
      <c r="U40" s="248"/>
    </row>
    <row r="41" spans="1:21" ht="16.5" customHeight="1" x14ac:dyDescent="0.25">
      <c r="K41" s="48" t="s">
        <v>1644</v>
      </c>
      <c r="L41" s="6" t="s">
        <v>1645</v>
      </c>
      <c r="M41" s="9"/>
      <c r="N41" s="8"/>
      <c r="O41" s="49"/>
      <c r="Q41" s="48" t="s">
        <v>1692</v>
      </c>
      <c r="R41" s="6" t="s">
        <v>1693</v>
      </c>
      <c r="S41" s="9"/>
      <c r="T41" s="8"/>
      <c r="U41" s="49"/>
    </row>
    <row r="42" spans="1:21" ht="16.5" customHeight="1" x14ac:dyDescent="0.25">
      <c r="K42" s="245" t="s">
        <v>1646</v>
      </c>
      <c r="L42" s="82" t="s">
        <v>1647</v>
      </c>
      <c r="M42" s="246"/>
      <c r="N42" s="247"/>
      <c r="O42" s="248"/>
      <c r="Q42" s="245" t="s">
        <v>1694</v>
      </c>
      <c r="R42" s="82" t="s">
        <v>1695</v>
      </c>
      <c r="S42" s="246"/>
      <c r="T42" s="247"/>
      <c r="U42" s="248"/>
    </row>
    <row r="43" spans="1:21" ht="16.5" customHeight="1" x14ac:dyDescent="0.25">
      <c r="K43" s="48" t="s">
        <v>1648</v>
      </c>
      <c r="L43" s="6" t="s">
        <v>1649</v>
      </c>
      <c r="M43" s="9"/>
      <c r="N43" s="8"/>
      <c r="O43" s="49"/>
      <c r="Q43" s="48" t="s">
        <v>1696</v>
      </c>
      <c r="R43" s="6" t="s">
        <v>1697</v>
      </c>
      <c r="S43" s="9"/>
      <c r="T43" s="8"/>
      <c r="U43" s="49"/>
    </row>
    <row r="44" spans="1:21" ht="16.5" customHeight="1" x14ac:dyDescent="0.25">
      <c r="K44" s="245" t="s">
        <v>1650</v>
      </c>
      <c r="L44" s="82" t="s">
        <v>1651</v>
      </c>
      <c r="M44" s="246"/>
      <c r="N44" s="247"/>
      <c r="O44" s="248"/>
      <c r="Q44" s="245" t="s">
        <v>1698</v>
      </c>
      <c r="R44" s="82" t="s">
        <v>1699</v>
      </c>
      <c r="S44" s="246"/>
      <c r="T44" s="247"/>
      <c r="U44" s="248"/>
    </row>
    <row r="45" spans="1:21" ht="16.5" customHeight="1" x14ac:dyDescent="0.25">
      <c r="B45" s="1"/>
      <c r="C45" s="78"/>
      <c r="D45" s="4" t="str">
        <f>"KORONA dla regionu"</f>
        <v>KORONA dla regionu</v>
      </c>
      <c r="F45" s="87" t="str">
        <f>C1</f>
        <v>POBRZEŻA</v>
      </c>
      <c r="G45" s="1"/>
      <c r="H45" s="1"/>
      <c r="K45" s="48" t="s">
        <v>1652</v>
      </c>
      <c r="L45" s="6" t="s">
        <v>1756</v>
      </c>
      <c r="M45" s="9"/>
      <c r="N45" s="8"/>
      <c r="O45" s="49"/>
      <c r="Q45" s="48" t="s">
        <v>1700</v>
      </c>
      <c r="R45" s="6" t="s">
        <v>1701</v>
      </c>
      <c r="S45" s="9"/>
      <c r="T45" s="8"/>
      <c r="U45" s="49"/>
    </row>
    <row r="46" spans="1:21" ht="16.5" customHeight="1" x14ac:dyDescent="0.25">
      <c r="D46" s="2" t="s">
        <v>428</v>
      </c>
      <c r="F46" s="1">
        <f>COUNTIF(F32:F35,"x")</f>
        <v>0</v>
      </c>
      <c r="G46" s="88" t="str">
        <f>"z 3"</f>
        <v>z 3</v>
      </c>
      <c r="K46" s="245" t="s">
        <v>1653</v>
      </c>
      <c r="L46" s="82" t="s">
        <v>1654</v>
      </c>
      <c r="M46" s="246"/>
      <c r="N46" s="247"/>
      <c r="O46" s="248"/>
      <c r="Q46" s="245" t="s">
        <v>1702</v>
      </c>
      <c r="R46" s="82" t="s">
        <v>1703</v>
      </c>
      <c r="S46" s="246"/>
      <c r="T46" s="247"/>
      <c r="U46" s="248"/>
    </row>
    <row r="47" spans="1:21" ht="16.5" customHeight="1" x14ac:dyDescent="0.25">
      <c r="D47" s="2" t="str">
        <f>"Czy możesz już przystąpić do weryfikacji?"</f>
        <v>Czy możesz już przystąpić do weryfikacji?</v>
      </c>
      <c r="F47" s="369" t="str">
        <f>IF(F46&gt;=3,"TAK","nie")</f>
        <v>nie</v>
      </c>
      <c r="G47" s="369"/>
      <c r="K47" s="48" t="s">
        <v>1655</v>
      </c>
      <c r="L47" s="6" t="s">
        <v>1656</v>
      </c>
      <c r="M47" s="9"/>
      <c r="N47" s="8"/>
      <c r="O47" s="49"/>
      <c r="Q47" s="48" t="s">
        <v>1704</v>
      </c>
      <c r="R47" s="6" t="s">
        <v>1705</v>
      </c>
      <c r="S47" s="9"/>
      <c r="T47" s="8"/>
      <c r="U47" s="49"/>
    </row>
    <row r="48" spans="1:21" ht="16.5" customHeight="1" x14ac:dyDescent="0.25">
      <c r="K48" s="245" t="s">
        <v>1657</v>
      </c>
      <c r="L48" s="82" t="s">
        <v>1658</v>
      </c>
      <c r="M48" s="246"/>
      <c r="N48" s="247"/>
      <c r="O48" s="248"/>
      <c r="Q48" s="245" t="s">
        <v>1706</v>
      </c>
      <c r="R48" s="82" t="s">
        <v>1707</v>
      </c>
      <c r="S48" s="246"/>
      <c r="T48" s="247"/>
      <c r="U48" s="248"/>
    </row>
    <row r="49" spans="2:21" ht="16.5" customHeight="1" x14ac:dyDescent="0.25">
      <c r="K49" s="48" t="s">
        <v>1659</v>
      </c>
      <c r="L49" s="6" t="s">
        <v>1660</v>
      </c>
      <c r="M49" s="9"/>
      <c r="N49" s="8"/>
      <c r="O49" s="49"/>
      <c r="Q49" s="48" t="s">
        <v>1708</v>
      </c>
      <c r="R49" s="6" t="s">
        <v>1709</v>
      </c>
      <c r="S49" s="9"/>
      <c r="T49" s="8"/>
      <c r="U49" s="49"/>
    </row>
    <row r="50" spans="2:21" ht="16.5" customHeight="1" x14ac:dyDescent="0.25">
      <c r="K50" s="245" t="s">
        <v>1661</v>
      </c>
      <c r="L50" s="82" t="s">
        <v>1662</v>
      </c>
      <c r="M50" s="246"/>
      <c r="N50" s="247"/>
      <c r="O50" s="248"/>
      <c r="Q50" s="245" t="s">
        <v>1710</v>
      </c>
      <c r="R50" s="82" t="s">
        <v>1711</v>
      </c>
      <c r="S50" s="246"/>
      <c r="T50" s="247"/>
      <c r="U50" s="248"/>
    </row>
    <row r="51" spans="2:21" ht="16.5" customHeight="1" x14ac:dyDescent="0.25">
      <c r="K51" s="48" t="s">
        <v>1663</v>
      </c>
      <c r="L51" s="6" t="s">
        <v>1664</v>
      </c>
      <c r="M51" s="9"/>
      <c r="N51" s="8"/>
      <c r="O51" s="49"/>
      <c r="Q51" s="48" t="s">
        <v>1712</v>
      </c>
      <c r="R51" s="6" t="s">
        <v>1713</v>
      </c>
      <c r="S51" s="9"/>
      <c r="T51" s="8"/>
      <c r="U51" s="49"/>
    </row>
    <row r="52" spans="2:21" ht="16.5" customHeight="1" x14ac:dyDescent="0.25">
      <c r="K52" s="245" t="s">
        <v>1665</v>
      </c>
      <c r="L52" s="82" t="s">
        <v>1666</v>
      </c>
      <c r="M52" s="246"/>
      <c r="N52" s="247"/>
      <c r="O52" s="248"/>
      <c r="Q52" s="245" t="s">
        <v>1714</v>
      </c>
      <c r="R52" s="82" t="s">
        <v>1715</v>
      </c>
      <c r="S52" s="246"/>
      <c r="T52" s="247"/>
      <c r="U52" s="248"/>
    </row>
    <row r="53" spans="2:21" ht="16.5" customHeight="1" x14ac:dyDescent="0.25">
      <c r="K53" s="48" t="s">
        <v>1667</v>
      </c>
      <c r="L53" s="6" t="s">
        <v>1761</v>
      </c>
      <c r="M53" s="9"/>
      <c r="N53" s="8"/>
      <c r="O53" s="49"/>
      <c r="Q53" s="48" t="s">
        <v>1716</v>
      </c>
      <c r="R53" s="6" t="s">
        <v>1717</v>
      </c>
      <c r="S53" s="9"/>
      <c r="T53" s="8"/>
      <c r="U53" s="49"/>
    </row>
    <row r="54" spans="2:21" ht="16.5" customHeight="1" x14ac:dyDescent="0.25">
      <c r="K54" s="245" t="s">
        <v>1668</v>
      </c>
      <c r="L54" s="82" t="s">
        <v>1669</v>
      </c>
      <c r="M54" s="246"/>
      <c r="N54" s="247"/>
      <c r="O54" s="248"/>
      <c r="Q54" s="245" t="s">
        <v>1718</v>
      </c>
      <c r="R54" s="82" t="s">
        <v>1719</v>
      </c>
      <c r="S54" s="246"/>
      <c r="T54" s="247"/>
      <c r="U54" s="248"/>
    </row>
    <row r="55" spans="2:21" ht="16.5" customHeight="1" x14ac:dyDescent="0.25">
      <c r="B55" s="1"/>
      <c r="C55" s="78"/>
      <c r="D55" s="4" t="str">
        <f>"WIELKA KORONA dla regionu"</f>
        <v>WIELKA KORONA dla regionu</v>
      </c>
      <c r="F55" s="87" t="str">
        <f>C1</f>
        <v>POBRZEŻA</v>
      </c>
      <c r="G55" s="1"/>
      <c r="K55" s="48" t="s">
        <v>1670</v>
      </c>
      <c r="L55" s="6" t="s">
        <v>1671</v>
      </c>
      <c r="M55" s="9"/>
      <c r="N55" s="8"/>
      <c r="O55" s="49"/>
      <c r="Q55" s="48" t="s">
        <v>1720</v>
      </c>
      <c r="R55" s="6" t="s">
        <v>1721</v>
      </c>
      <c r="S55" s="9"/>
      <c r="T55" s="8"/>
      <c r="U55" s="49"/>
    </row>
    <row r="56" spans="2:21" ht="16.5" customHeight="1" x14ac:dyDescent="0.25">
      <c r="D56" s="2" t="s">
        <v>428</v>
      </c>
      <c r="F56" s="1">
        <f>COUNTIF(H32:H35,"x")</f>
        <v>0</v>
      </c>
      <c r="G56" s="88" t="str">
        <f>"z 3"</f>
        <v>z 3</v>
      </c>
      <c r="K56" s="249" t="s">
        <v>1672</v>
      </c>
      <c r="L56" s="250" t="s">
        <v>1673</v>
      </c>
      <c r="M56" s="255"/>
      <c r="N56" s="256"/>
      <c r="O56" s="252"/>
      <c r="Q56" s="249" t="s">
        <v>1722</v>
      </c>
      <c r="R56" s="250" t="s">
        <v>1723</v>
      </c>
      <c r="S56" s="255"/>
      <c r="T56" s="256"/>
      <c r="U56" s="252"/>
    </row>
    <row r="57" spans="2:21" ht="16.5" customHeight="1" x14ac:dyDescent="0.25">
      <c r="D57" s="2" t="str">
        <f>"Czy możesz już przystąpić do weryfikacji?"</f>
        <v>Czy możesz już przystąpić do weryfikacji?</v>
      </c>
      <c r="F57" s="369" t="str">
        <f>IF(F56&gt;=3,"TAK","nie")</f>
        <v>nie</v>
      </c>
      <c r="G57" s="369"/>
    </row>
    <row r="101" spans="20:22" ht="16.5" customHeight="1" x14ac:dyDescent="0.25">
      <c r="V101" s="64"/>
    </row>
    <row r="102" spans="20:22" ht="16.5" customHeight="1" x14ac:dyDescent="0.25">
      <c r="V102" s="64"/>
    </row>
    <row r="103" spans="20:22" ht="16.5" customHeight="1" x14ac:dyDescent="0.25">
      <c r="V103" s="64"/>
    </row>
    <row r="104" spans="20:22" ht="16.5" customHeight="1" x14ac:dyDescent="0.25">
      <c r="V104" s="64"/>
    </row>
    <row r="105" spans="20:22" ht="16.5" customHeight="1" x14ac:dyDescent="0.25">
      <c r="V105" s="64"/>
    </row>
    <row r="106" spans="20:22" ht="16.5" customHeight="1" x14ac:dyDescent="0.25">
      <c r="V106" s="64"/>
    </row>
    <row r="107" spans="20:22" ht="16.5" customHeight="1" x14ac:dyDescent="0.25">
      <c r="V107" s="64"/>
    </row>
    <row r="108" spans="20:22" ht="16.5" customHeight="1" x14ac:dyDescent="0.25">
      <c r="V108" s="64"/>
    </row>
    <row r="109" spans="20:22" ht="16.5" customHeight="1" x14ac:dyDescent="0.25">
      <c r="T109" s="64"/>
      <c r="U109" s="64"/>
      <c r="V109" s="64"/>
    </row>
    <row r="110" spans="20:22" ht="16.5" customHeight="1" x14ac:dyDescent="0.25">
      <c r="T110" s="64"/>
      <c r="U110" s="64"/>
      <c r="V110" s="64"/>
    </row>
    <row r="111" spans="20:22" ht="16.5" customHeight="1" x14ac:dyDescent="0.25">
      <c r="T111" s="64"/>
      <c r="U111" s="64"/>
      <c r="V111" s="64"/>
    </row>
    <row r="112" spans="20:22" ht="16.5" customHeight="1" x14ac:dyDescent="0.25">
      <c r="T112" s="64"/>
      <c r="U112" s="64"/>
      <c r="V112" s="64"/>
    </row>
    <row r="113" spans="20:22" ht="16.5" customHeight="1" x14ac:dyDescent="0.25">
      <c r="T113" s="64"/>
      <c r="U113" s="64"/>
      <c r="V113" s="64"/>
    </row>
    <row r="114" spans="20:22" ht="16.5" customHeight="1" x14ac:dyDescent="0.25">
      <c r="T114" s="64"/>
      <c r="U114" s="64"/>
      <c r="V114" s="64"/>
    </row>
    <row r="115" spans="20:22" ht="16.5" customHeight="1" x14ac:dyDescent="0.25">
      <c r="T115" s="64"/>
      <c r="U115" s="64"/>
      <c r="V115" s="64"/>
    </row>
    <row r="116" spans="20:22" ht="16.5" customHeight="1" x14ac:dyDescent="0.25">
      <c r="T116" s="64"/>
      <c r="U116" s="64"/>
      <c r="V116" s="64"/>
    </row>
    <row r="117" spans="20:22" ht="16.5" customHeight="1" x14ac:dyDescent="0.25">
      <c r="T117" s="64"/>
      <c r="U117" s="64"/>
      <c r="V117" s="64"/>
    </row>
    <row r="118" spans="20:22" ht="16.5" customHeight="1" x14ac:dyDescent="0.25">
      <c r="T118" s="64"/>
      <c r="U118" s="64"/>
      <c r="V118" s="64"/>
    </row>
    <row r="119" spans="20:22" ht="16.5" customHeight="1" x14ac:dyDescent="0.25">
      <c r="T119" s="64"/>
      <c r="U119" s="64"/>
      <c r="V119" s="64"/>
    </row>
    <row r="120" spans="20:22" ht="16.5" customHeight="1" x14ac:dyDescent="0.25">
      <c r="T120" s="64"/>
      <c r="U120" s="64"/>
    </row>
    <row r="121" spans="20:22" ht="16.5" customHeight="1" x14ac:dyDescent="0.25">
      <c r="T121" s="64"/>
      <c r="U121" s="64"/>
    </row>
    <row r="122" spans="20:22" ht="16.5" customHeight="1" x14ac:dyDescent="0.25">
      <c r="T122" s="64"/>
      <c r="U122" s="64"/>
    </row>
    <row r="123" spans="20:22" ht="16.5" customHeight="1" x14ac:dyDescent="0.25">
      <c r="T123" s="64"/>
      <c r="U123" s="64"/>
    </row>
    <row r="124" spans="20:22" ht="16.5" customHeight="1" x14ac:dyDescent="0.25">
      <c r="T124" s="64"/>
      <c r="U124" s="64"/>
    </row>
    <row r="125" spans="20:22" ht="16.5" customHeight="1" x14ac:dyDescent="0.25">
      <c r="T125" s="64"/>
      <c r="U125" s="64"/>
    </row>
    <row r="126" spans="20:22" ht="16.5" customHeight="1" x14ac:dyDescent="0.25">
      <c r="T126" s="64"/>
      <c r="U126" s="64"/>
    </row>
    <row r="127" spans="20:22" ht="16.5" customHeight="1" x14ac:dyDescent="0.25">
      <c r="T127" s="64"/>
      <c r="U127" s="64"/>
    </row>
    <row r="161" spans="1:22" ht="16.5" customHeight="1" x14ac:dyDescent="0.25">
      <c r="C161"/>
    </row>
    <row r="162" spans="1:22" ht="16.5" customHeight="1" x14ac:dyDescent="0.25">
      <c r="B162" s="1"/>
      <c r="C162" s="1"/>
      <c r="D162" s="1"/>
      <c r="E162" s="1"/>
      <c r="F162" s="1"/>
      <c r="G162" s="1"/>
      <c r="H162" s="1"/>
    </row>
    <row r="163" spans="1:22" ht="16.5" customHeight="1" x14ac:dyDescent="0.25">
      <c r="B163" s="4"/>
      <c r="C163" s="1"/>
      <c r="D163" s="1"/>
      <c r="E163" s="1"/>
      <c r="F163" s="1"/>
      <c r="G163" s="1"/>
      <c r="H163" s="1"/>
    </row>
    <row r="164" spans="1:22" ht="16.5" customHeight="1" x14ac:dyDescent="0.25">
      <c r="C164"/>
    </row>
    <row r="165" spans="1:22" ht="16.5" customHeight="1" x14ac:dyDescent="0.25">
      <c r="B165" s="5"/>
      <c r="C165" s="5"/>
      <c r="D165" s="3"/>
      <c r="E165" s="6"/>
      <c r="F165" s="7"/>
      <c r="G165" s="7"/>
      <c r="H165" s="6"/>
    </row>
    <row r="166" spans="1:22" ht="16.5" customHeight="1" x14ac:dyDescent="0.25">
      <c r="B166" s="5"/>
      <c r="C166" s="5"/>
      <c r="D166" s="3"/>
      <c r="E166" s="6"/>
      <c r="F166" s="3"/>
      <c r="G166" s="3"/>
      <c r="H166" s="6"/>
    </row>
    <row r="167" spans="1:22" ht="16.5" customHeight="1" x14ac:dyDescent="0.25">
      <c r="B167" s="5"/>
      <c r="C167" s="5"/>
      <c r="D167" s="6"/>
      <c r="E167" s="6"/>
      <c r="F167" s="6"/>
      <c r="G167" s="6"/>
      <c r="H167" s="6"/>
    </row>
    <row r="168" spans="1:22" ht="16.5" customHeight="1" x14ac:dyDescent="0.25">
      <c r="B168" s="5"/>
      <c r="C168" s="5"/>
      <c r="D168" s="3"/>
      <c r="E168" s="6"/>
      <c r="F168" s="3"/>
      <c r="G168" s="3"/>
      <c r="H168" s="6"/>
    </row>
    <row r="169" spans="1:22" s="64" customFormat="1" ht="16.5" customHeight="1" x14ac:dyDescent="0.25">
      <c r="A169" s="65"/>
      <c r="B169" s="5"/>
      <c r="C169" s="5"/>
      <c r="D169" s="3"/>
      <c r="E169" s="6"/>
      <c r="F169" s="3"/>
      <c r="G169" s="3"/>
      <c r="H169" s="6"/>
      <c r="J169"/>
      <c r="K169"/>
      <c r="L169"/>
      <c r="M169" s="28"/>
      <c r="N169"/>
      <c r="O169"/>
      <c r="P169"/>
      <c r="Q169"/>
      <c r="R169"/>
      <c r="S169" s="28"/>
      <c r="T169"/>
      <c r="U169"/>
      <c r="V169"/>
    </row>
    <row r="170" spans="1:22" s="64" customFormat="1" ht="16.5" customHeight="1" x14ac:dyDescent="0.25">
      <c r="A170" s="65"/>
      <c r="B170" s="5"/>
      <c r="C170" s="5"/>
      <c r="D170" s="6"/>
      <c r="E170" s="6"/>
      <c r="F170" s="6"/>
      <c r="G170" s="6"/>
      <c r="H170" s="6"/>
      <c r="J170"/>
      <c r="K170"/>
      <c r="L170"/>
      <c r="M170" s="28"/>
      <c r="N170"/>
      <c r="O170"/>
      <c r="P170"/>
      <c r="Q170"/>
      <c r="R170"/>
      <c r="S170" s="28"/>
      <c r="T170"/>
      <c r="U170"/>
      <c r="V170"/>
    </row>
    <row r="171" spans="1:22" s="64" customFormat="1" ht="16.5" customHeight="1" x14ac:dyDescent="0.25">
      <c r="A171" s="65"/>
      <c r="B171" s="5"/>
      <c r="C171" s="5"/>
      <c r="D171" s="3"/>
      <c r="E171" s="6"/>
      <c r="F171" s="3"/>
      <c r="G171" s="3"/>
      <c r="H171" s="6"/>
      <c r="J171"/>
      <c r="K171"/>
      <c r="L171"/>
      <c r="M171" s="28"/>
      <c r="N171"/>
      <c r="O171"/>
      <c r="P171"/>
      <c r="Q171"/>
      <c r="R171"/>
      <c r="S171" s="28"/>
      <c r="T171"/>
      <c r="U171"/>
      <c r="V171"/>
    </row>
    <row r="172" spans="1:22" s="64" customFormat="1" ht="16.5" customHeight="1" x14ac:dyDescent="0.25">
      <c r="A172" s="65"/>
      <c r="B172" s="5"/>
      <c r="C172" s="5"/>
      <c r="D172" s="3"/>
      <c r="E172" s="6"/>
      <c r="F172" s="3"/>
      <c r="G172" s="3"/>
      <c r="H172" s="6"/>
      <c r="J172"/>
      <c r="K172"/>
      <c r="L172"/>
      <c r="M172" s="28"/>
      <c r="N172"/>
      <c r="O172"/>
      <c r="P172"/>
      <c r="Q172"/>
      <c r="R172"/>
      <c r="S172" s="28"/>
      <c r="T172"/>
      <c r="U172"/>
      <c r="V172"/>
    </row>
    <row r="173" spans="1:22" s="64" customFormat="1" ht="16.5" customHeight="1" x14ac:dyDescent="0.25">
      <c r="A173" s="65"/>
      <c r="B173" s="5"/>
      <c r="C173" s="5"/>
      <c r="D173" s="6"/>
      <c r="E173" s="6"/>
      <c r="F173" s="6"/>
      <c r="G173" s="6"/>
      <c r="H173" s="6"/>
      <c r="J173"/>
      <c r="K173"/>
      <c r="L173"/>
      <c r="M173" s="28"/>
      <c r="N173"/>
      <c r="O173"/>
      <c r="P173"/>
      <c r="Q173"/>
      <c r="R173"/>
      <c r="S173" s="28"/>
      <c r="T173"/>
      <c r="U173"/>
      <c r="V173"/>
    </row>
    <row r="174" spans="1:22" s="64" customFormat="1" ht="16.5" customHeight="1" x14ac:dyDescent="0.25">
      <c r="A174" s="65"/>
      <c r="B174" s="5"/>
      <c r="C174" s="5"/>
      <c r="D174" s="3"/>
      <c r="E174" s="6"/>
      <c r="F174" s="3"/>
      <c r="G174" s="3"/>
      <c r="H174" s="6"/>
      <c r="J174"/>
      <c r="K174"/>
      <c r="L174"/>
      <c r="M174" s="28"/>
      <c r="N174"/>
      <c r="O174"/>
      <c r="P174"/>
      <c r="Q174"/>
      <c r="R174"/>
      <c r="S174" s="28"/>
      <c r="T174"/>
      <c r="U174"/>
      <c r="V174"/>
    </row>
    <row r="175" spans="1:22" s="64" customFormat="1" ht="16.5" customHeight="1" x14ac:dyDescent="0.25">
      <c r="A175" s="65"/>
      <c r="B175" s="5"/>
      <c r="C175" s="5"/>
      <c r="D175" s="3"/>
      <c r="E175" s="6"/>
      <c r="F175" s="3"/>
      <c r="G175" s="3"/>
      <c r="H175" s="6"/>
      <c r="J175"/>
      <c r="K175"/>
      <c r="L175"/>
      <c r="M175" s="28"/>
      <c r="N175"/>
      <c r="O175"/>
      <c r="P175"/>
      <c r="Q175"/>
      <c r="R175"/>
      <c r="S175" s="28"/>
      <c r="T175"/>
      <c r="U175"/>
      <c r="V175"/>
    </row>
    <row r="176" spans="1:22" s="64" customFormat="1" ht="16.5" customHeight="1" x14ac:dyDescent="0.25">
      <c r="A176" s="65"/>
      <c r="B176" s="5"/>
      <c r="C176" s="5"/>
      <c r="D176" s="6"/>
      <c r="E176" s="6"/>
      <c r="F176" s="6"/>
      <c r="G176" s="6"/>
      <c r="H176" s="6"/>
      <c r="J176"/>
      <c r="K176"/>
      <c r="L176"/>
      <c r="M176" s="28"/>
      <c r="N176"/>
      <c r="O176"/>
      <c r="P176"/>
      <c r="Q176"/>
      <c r="R176"/>
      <c r="S176" s="28"/>
      <c r="T176"/>
      <c r="U176"/>
      <c r="V176"/>
    </row>
    <row r="177" spans="1:22" s="64" customFormat="1" ht="16.5" customHeight="1" x14ac:dyDescent="0.25">
      <c r="A177" s="65"/>
      <c r="B177" s="5"/>
      <c r="C177" s="5"/>
      <c r="D177" s="3"/>
      <c r="E177" s="6"/>
      <c r="F177" s="3"/>
      <c r="G177" s="3"/>
      <c r="H177" s="6"/>
      <c r="J177"/>
      <c r="K177"/>
      <c r="L177"/>
      <c r="M177" s="28"/>
      <c r="N177"/>
      <c r="O177"/>
      <c r="P177"/>
      <c r="Q177"/>
      <c r="R177"/>
      <c r="S177" s="28"/>
      <c r="T177"/>
      <c r="U177"/>
      <c r="V177"/>
    </row>
    <row r="178" spans="1:22" s="64" customFormat="1" ht="16.5" customHeight="1" x14ac:dyDescent="0.25">
      <c r="A178" s="65"/>
      <c r="B178" s="5"/>
      <c r="C178" s="5"/>
      <c r="D178" s="3"/>
      <c r="E178" s="6"/>
      <c r="F178" s="3"/>
      <c r="G178" s="3"/>
      <c r="H178" s="6"/>
      <c r="J178"/>
      <c r="K178"/>
      <c r="L178"/>
      <c r="M178" s="28"/>
      <c r="N178"/>
      <c r="O178"/>
      <c r="P178"/>
      <c r="Q178"/>
      <c r="R178"/>
      <c r="S178" s="28"/>
      <c r="T178"/>
      <c r="U178"/>
      <c r="V178"/>
    </row>
    <row r="179" spans="1:22" s="64" customFormat="1" ht="16.5" customHeight="1" x14ac:dyDescent="0.25">
      <c r="A179" s="65"/>
      <c r="B179"/>
      <c r="C179"/>
      <c r="D179"/>
      <c r="E179"/>
      <c r="F179"/>
      <c r="G179"/>
      <c r="H179"/>
      <c r="J179"/>
      <c r="K179"/>
      <c r="L179"/>
      <c r="M179" s="28"/>
      <c r="N179"/>
      <c r="O179"/>
      <c r="P179"/>
      <c r="Q179"/>
      <c r="R179"/>
      <c r="S179" s="28"/>
      <c r="T179"/>
      <c r="U179"/>
      <c r="V179"/>
    </row>
    <row r="180" spans="1:22" s="64" customFormat="1" ht="16.5" customHeight="1" x14ac:dyDescent="0.25">
      <c r="A180" s="65"/>
      <c r="B180"/>
      <c r="C180" s="63"/>
      <c r="D180"/>
      <c r="E180"/>
      <c r="F180"/>
      <c r="G180"/>
      <c r="H180"/>
      <c r="J180"/>
      <c r="K180"/>
      <c r="L180"/>
      <c r="M180" s="28"/>
      <c r="N180"/>
      <c r="O180"/>
      <c r="P180"/>
      <c r="Q180"/>
      <c r="R180"/>
      <c r="S180" s="28"/>
      <c r="T180"/>
      <c r="U180"/>
      <c r="V180"/>
    </row>
    <row r="181" spans="1:22" s="64" customFormat="1" ht="16.5" customHeight="1" x14ac:dyDescent="0.25">
      <c r="A181" s="65"/>
      <c r="B181"/>
      <c r="C181" s="63"/>
      <c r="D181"/>
      <c r="E181"/>
      <c r="F181"/>
      <c r="G181"/>
      <c r="H181"/>
      <c r="J181"/>
      <c r="K181"/>
      <c r="L181"/>
      <c r="M181" s="28"/>
      <c r="N181"/>
      <c r="O181"/>
      <c r="P181"/>
      <c r="Q181"/>
      <c r="R181"/>
      <c r="S181" s="28"/>
      <c r="T181"/>
      <c r="U181"/>
      <c r="V181"/>
    </row>
    <row r="182" spans="1:22" s="64" customFormat="1" ht="16.5" customHeight="1" x14ac:dyDescent="0.25">
      <c r="A182" s="65"/>
      <c r="B182"/>
      <c r="C182" s="63"/>
      <c r="D182"/>
      <c r="E182"/>
      <c r="F182"/>
      <c r="G182"/>
      <c r="H182"/>
      <c r="J182"/>
      <c r="K182"/>
      <c r="L182"/>
      <c r="M182" s="28"/>
      <c r="N182"/>
      <c r="O182"/>
      <c r="P182"/>
      <c r="Q182"/>
      <c r="R182"/>
      <c r="S182" s="28"/>
      <c r="T182"/>
      <c r="U182"/>
      <c r="V182"/>
    </row>
    <row r="183" spans="1:22" s="64" customFormat="1" ht="16.5" customHeight="1" x14ac:dyDescent="0.25">
      <c r="A183" s="65"/>
      <c r="B183"/>
      <c r="C183" s="63"/>
      <c r="D183"/>
      <c r="E183"/>
      <c r="F183"/>
      <c r="G183"/>
      <c r="H183"/>
      <c r="J183"/>
      <c r="K183"/>
      <c r="L183"/>
      <c r="M183" s="28"/>
      <c r="N183"/>
      <c r="O183"/>
      <c r="P183"/>
      <c r="Q183"/>
      <c r="R183"/>
      <c r="S183" s="28"/>
      <c r="T183"/>
      <c r="U183"/>
      <c r="V183"/>
    </row>
    <row r="184" spans="1:22" s="64" customFormat="1" ht="16.5" customHeight="1" x14ac:dyDescent="0.25">
      <c r="A184" s="65"/>
      <c r="B184"/>
      <c r="C184" s="63"/>
      <c r="D184"/>
      <c r="E184"/>
      <c r="F184"/>
      <c r="G184"/>
      <c r="H184"/>
      <c r="J184"/>
      <c r="K184"/>
      <c r="L184"/>
      <c r="M184" s="28"/>
      <c r="N184"/>
      <c r="O184"/>
      <c r="P184"/>
      <c r="Q184"/>
      <c r="R184"/>
      <c r="S184" s="28"/>
      <c r="T184"/>
      <c r="U184"/>
      <c r="V184"/>
    </row>
    <row r="185" spans="1:22" s="64" customFormat="1" ht="16.5" customHeight="1" x14ac:dyDescent="0.25">
      <c r="A185" s="65"/>
      <c r="B185"/>
      <c r="C185" s="63"/>
      <c r="D185"/>
      <c r="E185"/>
      <c r="F185"/>
      <c r="G185"/>
      <c r="H185"/>
      <c r="J185"/>
      <c r="K185"/>
      <c r="L185"/>
      <c r="M185" s="28"/>
      <c r="N185"/>
      <c r="O185"/>
      <c r="P185"/>
      <c r="Q185"/>
      <c r="R185"/>
      <c r="S185" s="28"/>
      <c r="T185"/>
      <c r="U185"/>
      <c r="V185"/>
    </row>
    <row r="186" spans="1:22" s="64" customFormat="1" ht="16.5" customHeight="1" x14ac:dyDescent="0.25">
      <c r="A186" s="65"/>
      <c r="B186"/>
      <c r="C186" s="63"/>
      <c r="D186"/>
      <c r="E186"/>
      <c r="F186"/>
      <c r="G186"/>
      <c r="H186"/>
      <c r="J186"/>
      <c r="K186"/>
      <c r="L186"/>
      <c r="M186" s="28"/>
      <c r="N186"/>
      <c r="O186"/>
      <c r="P186"/>
      <c r="Q186"/>
      <c r="R186"/>
      <c r="S186" s="28"/>
      <c r="T186"/>
      <c r="U186"/>
      <c r="V186"/>
    </row>
    <row r="187" spans="1:22" s="64" customFormat="1" ht="16.5" customHeight="1" x14ac:dyDescent="0.25">
      <c r="A187" s="65"/>
      <c r="B187"/>
      <c r="C187" s="63"/>
      <c r="D187"/>
      <c r="E187"/>
      <c r="F187"/>
      <c r="G187"/>
      <c r="H187"/>
      <c r="J187"/>
      <c r="K187"/>
      <c r="L187"/>
      <c r="M187" s="28"/>
      <c r="N187"/>
      <c r="O187"/>
      <c r="P187"/>
      <c r="Q187"/>
      <c r="R187"/>
      <c r="S187" s="28"/>
      <c r="T187"/>
      <c r="U187"/>
      <c r="V187"/>
    </row>
  </sheetData>
  <sheetProtection algorithmName="SHA-512" hashValue="aHwJZyVVKhlMkOkM5UaNVzZ/YnN/AqDsxwQDe5uaqQKk4xdYkhcpTAklUE+J12+Mm10mtcM9i7bcueW8hTZc2g==" saltValue="cPzq4p1iJ9GcwTWjz43yLw==" spinCount="100000" sheet="1" objects="1" scenarios="1"/>
  <mergeCells count="3">
    <mergeCell ref="A2:I8"/>
    <mergeCell ref="F47:G47"/>
    <mergeCell ref="F57:G57"/>
  </mergeCells>
  <conditionalFormatting sqref="F47">
    <cfRule type="cellIs" dxfId="32" priority="2" operator="equal">
      <formula>"TAK"</formula>
    </cfRule>
  </conditionalFormatting>
  <conditionalFormatting sqref="F57">
    <cfRule type="cellIs" dxfId="31" priority="1" operator="equal">
      <formula>"TAK"</formula>
    </cfRule>
  </conditionalFormatting>
  <conditionalFormatting sqref="F32:G35">
    <cfRule type="cellIs" dxfId="30" priority="4" operator="equal">
      <formula>"x"</formula>
    </cfRule>
  </conditionalFormatting>
  <conditionalFormatting sqref="H32:H35">
    <cfRule type="cellIs" dxfId="29" priority="3" operator="equal">
      <formula>"x"</formula>
    </cfRule>
  </conditionalFormatting>
  <hyperlinks>
    <hyperlink ref="B24" r:id="rId1" xr:uid="{A4766356-AF05-4D87-B5C3-FA3ED85C7EB3}"/>
    <hyperlink ref="B17" r:id="rId2" xr:uid="{9EBBAF15-B209-4947-834D-DAAB95AA2B06}"/>
  </hyperlinks>
  <pageMargins left="0.7" right="0.7" top="0.75" bottom="0.75" header="0.3" footer="0.3"/>
  <pageSetup paperSize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4724B7DC-6146-4196-9538-B46E8F2549DD}">
            <xm:f>NOT(ISERROR(SEARCH("=",O1)))</xm:f>
            <xm:f>"="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U1:U1048576 O2:O1048576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4CCE6-C60E-461A-A8D0-D5FE2F35412A}">
  <sheetPr>
    <tabColor theme="4" tint="-0.249977111117893"/>
  </sheetPr>
  <dimension ref="A1:U187"/>
  <sheetViews>
    <sheetView zoomScale="90" zoomScaleNormal="90" workbookViewId="0">
      <pane xSplit="9" ySplit="1" topLeftCell="J2" activePane="bottomRight" state="frozen"/>
      <selection pane="topRight" activeCell="M1" sqref="M1"/>
      <selection pane="bottomLeft" activeCell="A2" sqref="A2"/>
      <selection pane="bottomRight" activeCell="J2" sqref="J2"/>
    </sheetView>
  </sheetViews>
  <sheetFormatPr defaultRowHeight="16.5" customHeight="1" x14ac:dyDescent="0.25"/>
  <cols>
    <col min="1" max="1" width="4.5703125" style="65" customWidth="1"/>
    <col min="2" max="2" width="38.140625" customWidth="1"/>
    <col min="3" max="3" width="2.28515625" style="63" customWidth="1"/>
    <col min="4" max="4" width="9" customWidth="1"/>
    <col min="5" max="5" width="2.28515625" customWidth="1"/>
    <col min="6" max="6" width="4" customWidth="1"/>
    <col min="7" max="7" width="2.28515625" customWidth="1"/>
    <col min="8" max="8" width="4" customWidth="1"/>
    <col min="9" max="9" width="4" style="64" customWidth="1"/>
    <col min="10" max="10" width="8" customWidth="1"/>
    <col min="11" max="11" width="10.42578125" customWidth="1"/>
    <col min="12" max="12" width="47.5703125" customWidth="1"/>
    <col min="13" max="13" width="14.5703125" style="28" customWidth="1"/>
    <col min="14" max="14" width="21.85546875" customWidth="1"/>
    <col min="15" max="15" width="13.7109375" customWidth="1"/>
    <col min="16" max="16" width="7.42578125" customWidth="1"/>
    <col min="17" max="17" width="10.42578125" customWidth="1"/>
    <col min="18" max="18" width="44" customWidth="1"/>
    <col min="19" max="19" width="14.5703125" style="28" customWidth="1"/>
    <col min="20" max="20" width="21.85546875" customWidth="1"/>
    <col min="21" max="21" width="13.7109375" customWidth="1"/>
  </cols>
  <sheetData>
    <row r="1" spans="1:21" s="184" customFormat="1" ht="27.75" customHeight="1" x14ac:dyDescent="0.3">
      <c r="B1" s="185" t="s">
        <v>424</v>
      </c>
      <c r="C1" s="186" t="s">
        <v>1259</v>
      </c>
      <c r="F1" s="187"/>
      <c r="G1" s="187"/>
      <c r="H1" s="187"/>
      <c r="I1" s="188"/>
      <c r="K1" s="189" t="str">
        <f>IF('KWP - Weryfikacja'!C11&lt;&gt;"",'KWP - Weryfikacja'!C11,"")</f>
        <v/>
      </c>
      <c r="L1" s="186" t="str">
        <f>IF('KWP - Weryfikacja'!C7&lt;&gt;"",'KWP - Weryfikacja'!C7,"")</f>
        <v/>
      </c>
      <c r="M1" s="190"/>
      <c r="N1" s="185" t="str">
        <f>B1</f>
        <v>Korona Widoków Polskich:</v>
      </c>
      <c r="O1" s="186" t="str">
        <f>C1</f>
        <v>POJEZIERZA</v>
      </c>
      <c r="S1" s="191"/>
    </row>
    <row r="2" spans="1:21" ht="16.5" customHeight="1" x14ac:dyDescent="0.25">
      <c r="A2" s="367"/>
      <c r="B2" s="367"/>
      <c r="C2" s="367"/>
      <c r="D2" s="367"/>
      <c r="E2" s="367"/>
      <c r="F2" s="367"/>
      <c r="G2" s="367"/>
      <c r="H2" s="367"/>
      <c r="I2" s="368"/>
      <c r="K2" s="26"/>
      <c r="L2" s="26"/>
      <c r="M2" s="27"/>
    </row>
    <row r="3" spans="1:21" ht="16.5" customHeight="1" x14ac:dyDescent="0.3">
      <c r="A3" s="367"/>
      <c r="B3" s="367"/>
      <c r="C3" s="367"/>
      <c r="D3" s="367"/>
      <c r="E3" s="367"/>
      <c r="F3" s="367"/>
      <c r="G3" s="367"/>
      <c r="H3" s="367"/>
      <c r="I3" s="368"/>
      <c r="K3" s="29"/>
      <c r="L3" s="30"/>
      <c r="M3" s="31"/>
      <c r="N3" s="30"/>
      <c r="O3" s="30"/>
      <c r="Q3" s="29"/>
      <c r="R3" s="30"/>
      <c r="S3" s="31"/>
      <c r="T3" s="30"/>
      <c r="U3" s="30"/>
    </row>
    <row r="4" spans="1:21" ht="18.75" customHeight="1" x14ac:dyDescent="0.25">
      <c r="A4" s="367"/>
      <c r="B4" s="367"/>
      <c r="C4" s="367"/>
      <c r="D4" s="367"/>
      <c r="E4" s="367"/>
      <c r="F4" s="367"/>
      <c r="G4" s="367"/>
      <c r="H4" s="367"/>
      <c r="I4" s="368"/>
      <c r="K4" s="192" t="s">
        <v>1260</v>
      </c>
      <c r="L4" s="193"/>
      <c r="M4" s="194">
        <f>COUNTA(M6:M21)</f>
        <v>0</v>
      </c>
      <c r="N4" s="195"/>
      <c r="O4" s="196">
        <f>COUNTA(O6:O21)</f>
        <v>0</v>
      </c>
      <c r="Q4" s="192" t="s">
        <v>1386</v>
      </c>
      <c r="R4" s="193"/>
      <c r="S4" s="194">
        <f>COUNTA(S6:S21)</f>
        <v>0</v>
      </c>
      <c r="T4" s="195"/>
      <c r="U4" s="196">
        <f>COUNTA(U6:U21)</f>
        <v>0</v>
      </c>
    </row>
    <row r="5" spans="1:21" s="6" customFormat="1" ht="18.75" customHeight="1" x14ac:dyDescent="0.25">
      <c r="A5" s="367"/>
      <c r="B5" s="367"/>
      <c r="C5" s="367"/>
      <c r="D5" s="367"/>
      <c r="E5" s="367"/>
      <c r="F5" s="367"/>
      <c r="G5" s="367"/>
      <c r="H5" s="367"/>
      <c r="I5" s="368"/>
      <c r="J5"/>
      <c r="K5" s="109" t="s">
        <v>0</v>
      </c>
      <c r="L5" s="110" t="s">
        <v>15</v>
      </c>
      <c r="M5" s="111" t="s">
        <v>3</v>
      </c>
      <c r="N5" s="110" t="s">
        <v>16</v>
      </c>
      <c r="O5" s="112" t="s">
        <v>6</v>
      </c>
      <c r="Q5" s="109" t="s">
        <v>0</v>
      </c>
      <c r="R5" s="110" t="s">
        <v>15</v>
      </c>
      <c r="S5" s="111" t="s">
        <v>3</v>
      </c>
      <c r="T5" s="110" t="s">
        <v>16</v>
      </c>
      <c r="U5" s="112" t="s">
        <v>6</v>
      </c>
    </row>
    <row r="6" spans="1:21" ht="16.5" customHeight="1" x14ac:dyDescent="0.25">
      <c r="A6" s="367"/>
      <c r="B6" s="367"/>
      <c r="C6" s="367"/>
      <c r="D6" s="367"/>
      <c r="E6" s="367"/>
      <c r="F6" s="367"/>
      <c r="G6" s="367"/>
      <c r="H6" s="367"/>
      <c r="I6" s="368"/>
      <c r="K6" s="48" t="s">
        <v>1261</v>
      </c>
      <c r="L6" s="6" t="s">
        <v>1262</v>
      </c>
      <c r="M6" s="9"/>
      <c r="N6" s="8"/>
      <c r="O6" s="49"/>
      <c r="Q6" s="48" t="s">
        <v>1387</v>
      </c>
      <c r="R6" s="6" t="s">
        <v>1388</v>
      </c>
      <c r="S6" s="9"/>
      <c r="T6" s="8"/>
      <c r="U6" s="49"/>
    </row>
    <row r="7" spans="1:21" ht="16.5" customHeight="1" x14ac:dyDescent="0.25">
      <c r="A7" s="367"/>
      <c r="B7" s="367"/>
      <c r="C7" s="367"/>
      <c r="D7" s="367"/>
      <c r="E7" s="367"/>
      <c r="F7" s="367"/>
      <c r="G7" s="367"/>
      <c r="H7" s="367"/>
      <c r="I7" s="368"/>
      <c r="K7" s="113" t="s">
        <v>1263</v>
      </c>
      <c r="L7" s="114" t="s">
        <v>1264</v>
      </c>
      <c r="M7" s="115"/>
      <c r="N7" s="116"/>
      <c r="O7" s="117"/>
      <c r="Q7" s="113" t="s">
        <v>1389</v>
      </c>
      <c r="R7" s="114" t="s">
        <v>1390</v>
      </c>
      <c r="S7" s="115"/>
      <c r="T7" s="116"/>
      <c r="U7" s="117"/>
    </row>
    <row r="8" spans="1:21" ht="16.5" customHeight="1" x14ac:dyDescent="0.25">
      <c r="A8" s="367"/>
      <c r="B8" s="367"/>
      <c r="C8" s="367"/>
      <c r="D8" s="367"/>
      <c r="E8" s="367"/>
      <c r="F8" s="367"/>
      <c r="G8" s="367"/>
      <c r="H8" s="367"/>
      <c r="I8" s="368"/>
      <c r="K8" s="48" t="s">
        <v>1265</v>
      </c>
      <c r="L8" s="6" t="s">
        <v>1266</v>
      </c>
      <c r="M8" s="9"/>
      <c r="N8" s="8"/>
      <c r="O8" s="49"/>
      <c r="Q8" s="48" t="s">
        <v>1391</v>
      </c>
      <c r="R8" s="6" t="s">
        <v>1392</v>
      </c>
      <c r="S8" s="9"/>
      <c r="T8" s="8"/>
      <c r="U8" s="49"/>
    </row>
    <row r="9" spans="1:21" ht="16.5" customHeight="1" x14ac:dyDescent="0.25">
      <c r="A9" s="56"/>
      <c r="B9" s="57" t="s">
        <v>436</v>
      </c>
      <c r="C9" s="58"/>
      <c r="D9" s="59"/>
      <c r="E9" s="59"/>
      <c r="F9" s="59"/>
      <c r="G9" s="59"/>
      <c r="H9" s="59"/>
      <c r="I9" s="60"/>
      <c r="K9" s="113" t="s">
        <v>1267</v>
      </c>
      <c r="L9" s="114" t="s">
        <v>1268</v>
      </c>
      <c r="M9" s="115"/>
      <c r="N9" s="116"/>
      <c r="O9" s="117"/>
      <c r="Q9" s="113" t="s">
        <v>1393</v>
      </c>
      <c r="R9" s="114" t="s">
        <v>1394</v>
      </c>
      <c r="S9" s="115"/>
      <c r="T9" s="116"/>
      <c r="U9" s="117"/>
    </row>
    <row r="10" spans="1:21" ht="16.5" customHeight="1" x14ac:dyDescent="0.25">
      <c r="A10" s="61" t="s">
        <v>431</v>
      </c>
      <c r="B10" s="62" t="str">
        <f>"Aby zdobyć KORONĘ w regionie "&amp; C1 &amp;", należy odwiedzić"</f>
        <v>Aby zdobyć KORONĘ w regionie POJEZIERZA, należy odwiedzić</v>
      </c>
      <c r="K10" s="48" t="s">
        <v>1269</v>
      </c>
      <c r="L10" s="6" t="s">
        <v>1270</v>
      </c>
      <c r="M10" s="9"/>
      <c r="N10" s="8"/>
      <c r="O10" s="49"/>
      <c r="Q10" s="48" t="s">
        <v>1395</v>
      </c>
      <c r="R10" s="6" t="s">
        <v>1396</v>
      </c>
      <c r="S10" s="9"/>
      <c r="T10" s="8"/>
      <c r="U10" s="49"/>
    </row>
    <row r="11" spans="1:21" s="1" customFormat="1" ht="16.5" customHeight="1" x14ac:dyDescent="0.25">
      <c r="A11" s="65"/>
      <c r="B11" s="62" t="s">
        <v>1040</v>
      </c>
      <c r="C11" s="63"/>
      <c r="D11"/>
      <c r="E11"/>
      <c r="F11"/>
      <c r="G11"/>
      <c r="H11"/>
      <c r="I11" s="64"/>
      <c r="K11" s="113" t="s">
        <v>1271</v>
      </c>
      <c r="L11" s="114" t="s">
        <v>1272</v>
      </c>
      <c r="M11" s="115"/>
      <c r="N11" s="116"/>
      <c r="O11" s="117"/>
      <c r="Q11" s="113" t="s">
        <v>1397</v>
      </c>
      <c r="R11" s="114" t="s">
        <v>1398</v>
      </c>
      <c r="S11" s="115"/>
      <c r="T11" s="116"/>
      <c r="U11" s="117"/>
    </row>
    <row r="12" spans="1:21" ht="16.5" customHeight="1" x14ac:dyDescent="0.25">
      <c r="A12" s="61" t="s">
        <v>431</v>
      </c>
      <c r="B12" s="62" t="s">
        <v>1041</v>
      </c>
      <c r="K12" s="48" t="s">
        <v>1273</v>
      </c>
      <c r="L12" s="6" t="s">
        <v>1274</v>
      </c>
      <c r="M12" s="9"/>
      <c r="N12" s="8"/>
      <c r="O12" s="49"/>
      <c r="Q12" s="48" t="s">
        <v>1399</v>
      </c>
      <c r="R12" s="6" t="s">
        <v>1400</v>
      </c>
      <c r="S12" s="9"/>
      <c r="T12" s="8"/>
      <c r="U12" s="49"/>
    </row>
    <row r="13" spans="1:21" ht="16.5" customHeight="1" x14ac:dyDescent="0.25">
      <c r="B13" s="62" t="s">
        <v>1042</v>
      </c>
      <c r="K13" s="113" t="s">
        <v>1275</v>
      </c>
      <c r="L13" s="114" t="s">
        <v>1276</v>
      </c>
      <c r="M13" s="115"/>
      <c r="N13" s="116"/>
      <c r="O13" s="117"/>
      <c r="Q13" s="113" t="s">
        <v>1401</v>
      </c>
      <c r="R13" s="114" t="s">
        <v>1402</v>
      </c>
      <c r="S13" s="115"/>
      <c r="T13" s="116"/>
      <c r="U13" s="117"/>
    </row>
    <row r="14" spans="1:21" ht="16.5" customHeight="1" x14ac:dyDescent="0.25">
      <c r="A14" s="61" t="s">
        <v>431</v>
      </c>
      <c r="B14" s="62" t="s">
        <v>1043</v>
      </c>
      <c r="K14" s="48" t="s">
        <v>1277</v>
      </c>
      <c r="L14" s="6" t="s">
        <v>1278</v>
      </c>
      <c r="M14" s="9"/>
      <c r="N14" s="8"/>
      <c r="O14" s="49"/>
      <c r="Q14" s="48" t="s">
        <v>1403</v>
      </c>
      <c r="R14" s="6" t="s">
        <v>1404</v>
      </c>
      <c r="S14" s="9"/>
      <c r="T14" s="8"/>
      <c r="U14" s="49"/>
    </row>
    <row r="15" spans="1:21" ht="16.5" customHeight="1" x14ac:dyDescent="0.25">
      <c r="A15" s="61" t="s">
        <v>431</v>
      </c>
      <c r="B15" s="62" t="s">
        <v>445</v>
      </c>
      <c r="K15" s="113" t="s">
        <v>1279</v>
      </c>
      <c r="L15" s="114" t="s">
        <v>1280</v>
      </c>
      <c r="M15" s="115"/>
      <c r="N15" s="116"/>
      <c r="O15" s="117"/>
      <c r="Q15" s="113" t="s">
        <v>1405</v>
      </c>
      <c r="R15" s="114" t="s">
        <v>1406</v>
      </c>
      <c r="S15" s="115"/>
      <c r="T15" s="116"/>
      <c r="U15" s="117"/>
    </row>
    <row r="16" spans="1:21" ht="16.5" customHeight="1" x14ac:dyDescent="0.25">
      <c r="B16" s="62" t="s">
        <v>446</v>
      </c>
      <c r="K16" s="48"/>
      <c r="L16" s="6"/>
      <c r="M16" s="7"/>
      <c r="N16" s="6"/>
      <c r="O16" s="49"/>
      <c r="Q16" s="48" t="s">
        <v>1407</v>
      </c>
      <c r="R16" s="6" t="s">
        <v>1408</v>
      </c>
      <c r="S16" s="9"/>
      <c r="T16" s="8"/>
      <c r="U16" s="49"/>
    </row>
    <row r="17" spans="1:21" ht="16.5" customHeight="1" x14ac:dyDescent="0.25">
      <c r="A17" s="61"/>
      <c r="B17" s="72" t="s">
        <v>447</v>
      </c>
      <c r="K17" s="113"/>
      <c r="L17" s="114"/>
      <c r="M17" s="140"/>
      <c r="N17" s="114"/>
      <c r="O17" s="117"/>
      <c r="Q17" s="113" t="s">
        <v>1409</v>
      </c>
      <c r="R17" s="114" t="s">
        <v>1410</v>
      </c>
      <c r="S17" s="115"/>
      <c r="T17" s="116"/>
      <c r="U17" s="117"/>
    </row>
    <row r="18" spans="1:21" ht="16.5" customHeight="1" x14ac:dyDescent="0.25">
      <c r="B18" s="62"/>
      <c r="K18" s="48"/>
      <c r="L18" s="6"/>
      <c r="M18" s="7"/>
      <c r="N18" s="6"/>
      <c r="O18" s="49"/>
      <c r="Q18" s="48" t="s">
        <v>1411</v>
      </c>
      <c r="R18" s="6" t="s">
        <v>1412</v>
      </c>
      <c r="S18" s="9"/>
      <c r="T18" s="8"/>
      <c r="U18" s="49"/>
    </row>
    <row r="19" spans="1:21" ht="16.5" customHeight="1" x14ac:dyDescent="0.25">
      <c r="A19" s="56"/>
      <c r="B19" s="73" t="s">
        <v>435</v>
      </c>
      <c r="C19" s="58"/>
      <c r="D19" s="59"/>
      <c r="E19" s="59"/>
      <c r="F19" s="59"/>
      <c r="G19" s="59"/>
      <c r="H19" s="59"/>
      <c r="I19" s="60"/>
      <c r="K19" s="113"/>
      <c r="L19" s="114"/>
      <c r="M19" s="140"/>
      <c r="N19" s="114"/>
      <c r="O19" s="117"/>
      <c r="Q19" s="113" t="s">
        <v>1413</v>
      </c>
      <c r="R19" s="114" t="s">
        <v>1414</v>
      </c>
      <c r="S19" s="115"/>
      <c r="T19" s="116"/>
      <c r="U19" s="117"/>
    </row>
    <row r="20" spans="1:21" ht="16.5" customHeight="1" x14ac:dyDescent="0.25">
      <c r="A20" s="61" t="s">
        <v>431</v>
      </c>
      <c r="B20" s="103" t="s">
        <v>444</v>
      </c>
      <c r="K20" s="48"/>
      <c r="L20" s="6"/>
      <c r="M20" s="7"/>
      <c r="N20" s="6"/>
      <c r="O20" s="49"/>
      <c r="Q20" s="48" t="s">
        <v>1415</v>
      </c>
      <c r="R20" s="6" t="s">
        <v>1416</v>
      </c>
      <c r="S20" s="9"/>
      <c r="T20" s="8"/>
      <c r="U20" s="49"/>
    </row>
    <row r="21" spans="1:21" ht="16.5" customHeight="1" x14ac:dyDescent="0.25">
      <c r="A21" s="61" t="s">
        <v>431</v>
      </c>
      <c r="B21" s="62" t="s">
        <v>432</v>
      </c>
      <c r="K21" s="118"/>
      <c r="L21" s="119"/>
      <c r="M21" s="345"/>
      <c r="N21" s="119"/>
      <c r="O21" s="120"/>
      <c r="Q21" s="118" t="s">
        <v>1417</v>
      </c>
      <c r="R21" s="119" t="s">
        <v>1418</v>
      </c>
      <c r="S21" s="142"/>
      <c r="T21" s="143"/>
      <c r="U21" s="120"/>
    </row>
    <row r="22" spans="1:21" ht="16.5" customHeight="1" x14ac:dyDescent="0.25">
      <c r="A22" s="61" t="s">
        <v>431</v>
      </c>
      <c r="B22" s="62" t="s">
        <v>437</v>
      </c>
    </row>
    <row r="23" spans="1:21" ht="16.5" customHeight="1" x14ac:dyDescent="0.25">
      <c r="B23" s="62" t="s">
        <v>443</v>
      </c>
      <c r="K23" s="192" t="s">
        <v>1281</v>
      </c>
      <c r="L23" s="193"/>
      <c r="M23" s="194">
        <f>COUNTA(M25:M40)</f>
        <v>0</v>
      </c>
      <c r="N23" s="195"/>
      <c r="O23" s="196">
        <f>COUNTA(O25:O40)</f>
        <v>0</v>
      </c>
      <c r="Q23" s="192" t="s">
        <v>1419</v>
      </c>
      <c r="R23" s="193"/>
      <c r="S23" s="194">
        <f>COUNTA(S25:S40)</f>
        <v>0</v>
      </c>
      <c r="T23" s="195"/>
      <c r="U23" s="196">
        <f>COUNTA(U25:U40)</f>
        <v>0</v>
      </c>
    </row>
    <row r="24" spans="1:21" ht="16.5" customHeight="1" x14ac:dyDescent="0.25">
      <c r="B24" s="25" t="s">
        <v>438</v>
      </c>
      <c r="K24" s="109" t="s">
        <v>0</v>
      </c>
      <c r="L24" s="110" t="s">
        <v>15</v>
      </c>
      <c r="M24" s="111" t="s">
        <v>3</v>
      </c>
      <c r="N24" s="110" t="s">
        <v>16</v>
      </c>
      <c r="O24" s="112" t="s">
        <v>6</v>
      </c>
      <c r="P24" s="6"/>
      <c r="Q24" s="109" t="s">
        <v>0</v>
      </c>
      <c r="R24" s="110" t="s">
        <v>15</v>
      </c>
      <c r="S24" s="111" t="s">
        <v>3</v>
      </c>
      <c r="T24" s="110" t="s">
        <v>16</v>
      </c>
      <c r="U24" s="112" t="s">
        <v>6</v>
      </c>
    </row>
    <row r="25" spans="1:21" ht="16.5" customHeight="1" x14ac:dyDescent="0.25">
      <c r="K25" s="48" t="s">
        <v>1282</v>
      </c>
      <c r="L25" s="6" t="s">
        <v>1283</v>
      </c>
      <c r="M25" s="9"/>
      <c r="N25" s="8"/>
      <c r="O25" s="49"/>
      <c r="Q25" s="48" t="s">
        <v>1420</v>
      </c>
      <c r="R25" s="6" t="s">
        <v>1421</v>
      </c>
      <c r="S25" s="9"/>
      <c r="T25" s="8"/>
      <c r="U25" s="49"/>
    </row>
    <row r="26" spans="1:21" ht="16.5" customHeight="1" x14ac:dyDescent="0.25">
      <c r="F26" s="74"/>
      <c r="G26" s="74"/>
      <c r="H26" s="75"/>
      <c r="K26" s="113" t="s">
        <v>1284</v>
      </c>
      <c r="L26" s="114" t="s">
        <v>1285</v>
      </c>
      <c r="M26" s="115"/>
      <c r="N26" s="116"/>
      <c r="O26" s="117"/>
      <c r="Q26" s="113" t="s">
        <v>1422</v>
      </c>
      <c r="R26" s="114" t="s">
        <v>1423</v>
      </c>
      <c r="S26" s="115"/>
      <c r="T26" s="116"/>
      <c r="U26" s="117"/>
    </row>
    <row r="27" spans="1:21" ht="16.5" customHeight="1" x14ac:dyDescent="0.25">
      <c r="A27" s="56"/>
      <c r="B27" s="57" t="s">
        <v>440</v>
      </c>
      <c r="C27" s="58"/>
      <c r="D27" s="59"/>
      <c r="E27" s="59"/>
      <c r="F27" s="59"/>
      <c r="G27" s="59"/>
      <c r="H27" s="59"/>
      <c r="I27" s="60"/>
      <c r="K27" s="48" t="s">
        <v>1286</v>
      </c>
      <c r="L27" s="6" t="s">
        <v>1287</v>
      </c>
      <c r="M27" s="9"/>
      <c r="N27" s="8"/>
      <c r="O27" s="49"/>
      <c r="Q27" s="48" t="s">
        <v>1424</v>
      </c>
      <c r="R27" s="6" t="s">
        <v>1425</v>
      </c>
      <c r="S27" s="9"/>
      <c r="T27" s="8"/>
      <c r="U27" s="49"/>
    </row>
    <row r="28" spans="1:21" ht="16.5" customHeight="1" x14ac:dyDescent="0.25">
      <c r="B28" s="76" t="s">
        <v>441</v>
      </c>
      <c r="F28" s="311"/>
      <c r="G28" s="77"/>
      <c r="H28" s="312"/>
      <c r="K28" s="113" t="s">
        <v>1288</v>
      </c>
      <c r="L28" s="114" t="s">
        <v>1289</v>
      </c>
      <c r="M28" s="115"/>
      <c r="N28" s="116"/>
      <c r="O28" s="117"/>
      <c r="Q28" s="113" t="s">
        <v>1426</v>
      </c>
      <c r="R28" s="114" t="s">
        <v>1427</v>
      </c>
      <c r="S28" s="115"/>
      <c r="T28" s="116"/>
      <c r="U28" s="117"/>
    </row>
    <row r="29" spans="1:21" ht="16.5" customHeight="1" x14ac:dyDescent="0.25">
      <c r="F29" s="311"/>
      <c r="G29" s="77"/>
      <c r="H29" s="312"/>
      <c r="K29" s="48" t="s">
        <v>1290</v>
      </c>
      <c r="L29" s="6" t="s">
        <v>1291</v>
      </c>
      <c r="M29" s="9"/>
      <c r="N29" s="8"/>
      <c r="O29" s="49"/>
      <c r="Q29" s="48" t="s">
        <v>1428</v>
      </c>
      <c r="R29" s="6" t="s">
        <v>1429</v>
      </c>
      <c r="S29" s="9"/>
      <c r="T29" s="8"/>
      <c r="U29" s="49"/>
    </row>
    <row r="30" spans="1:21" ht="16.5" customHeight="1" x14ac:dyDescent="0.25">
      <c r="B30" s="78" t="s">
        <v>429</v>
      </c>
      <c r="D30" s="78" t="s">
        <v>425</v>
      </c>
      <c r="F30" s="78" t="s">
        <v>1758</v>
      </c>
      <c r="G30" s="77"/>
      <c r="H30" s="313" t="s">
        <v>1759</v>
      </c>
      <c r="K30" s="113" t="s">
        <v>1292</v>
      </c>
      <c r="L30" s="114" t="s">
        <v>1293</v>
      </c>
      <c r="M30" s="115"/>
      <c r="N30" s="116"/>
      <c r="O30" s="117"/>
      <c r="P30" s="1"/>
      <c r="Q30" s="113" t="s">
        <v>1430</v>
      </c>
      <c r="R30" s="114" t="s">
        <v>1431</v>
      </c>
      <c r="S30" s="115"/>
      <c r="T30" s="116"/>
      <c r="U30" s="117"/>
    </row>
    <row r="31" spans="1:21" ht="16.5" customHeight="1" x14ac:dyDescent="0.25">
      <c r="K31" s="48" t="s">
        <v>1294</v>
      </c>
      <c r="L31" s="6" t="s">
        <v>1295</v>
      </c>
      <c r="M31" s="9"/>
      <c r="N31" s="8"/>
      <c r="O31" s="49"/>
      <c r="Q31" s="48" t="s">
        <v>1432</v>
      </c>
      <c r="R31" s="6" t="s">
        <v>1433</v>
      </c>
      <c r="S31" s="9"/>
      <c r="T31" s="8"/>
      <c r="U31" s="49"/>
    </row>
    <row r="32" spans="1:21" ht="16.5" customHeight="1" x14ac:dyDescent="0.25">
      <c r="B32" s="79" t="str">
        <f>PROPER(K4)</f>
        <v>Pojezierze Zachodniopomorskie</v>
      </c>
      <c r="C32" s="80"/>
      <c r="D32" s="81">
        <f>(M4)</f>
        <v>0</v>
      </c>
      <c r="E32" s="82"/>
      <c r="F32" s="80" t="str">
        <f>IF(D32&gt;2,"x","")</f>
        <v/>
      </c>
      <c r="G32" s="80"/>
      <c r="H32" s="80" t="str">
        <f>IF(D32&gt;5,"x","")</f>
        <v/>
      </c>
      <c r="K32" s="113" t="s">
        <v>1296</v>
      </c>
      <c r="L32" s="114" t="s">
        <v>1297</v>
      </c>
      <c r="M32" s="115"/>
      <c r="N32" s="116"/>
      <c r="O32" s="117"/>
      <c r="Q32" s="113" t="s">
        <v>1434</v>
      </c>
      <c r="R32" s="114" t="s">
        <v>1435</v>
      </c>
      <c r="S32" s="115"/>
      <c r="T32" s="116"/>
      <c r="U32" s="117"/>
    </row>
    <row r="33" spans="1:21" ht="16.5" customHeight="1" x14ac:dyDescent="0.25">
      <c r="B33" s="83" t="str">
        <f>PROPER(K23)</f>
        <v>Pojezierze Wschodniopomorskie</v>
      </c>
      <c r="C33" s="3"/>
      <c r="D33" s="84">
        <f>(M23)</f>
        <v>0</v>
      </c>
      <c r="E33" s="6"/>
      <c r="F33" s="3" t="str">
        <f t="shared" ref="F33:F43" si="0">IF(D33&gt;2,"x","")</f>
        <v/>
      </c>
      <c r="G33" s="3"/>
      <c r="H33" s="3" t="str">
        <f t="shared" ref="H33:H43" si="1">IF(D33&gt;5,"x","")</f>
        <v/>
      </c>
      <c r="K33" s="48" t="s">
        <v>1298</v>
      </c>
      <c r="L33" s="6" t="s">
        <v>1299</v>
      </c>
      <c r="M33" s="9"/>
      <c r="N33" s="8"/>
      <c r="O33" s="49"/>
      <c r="Q33" s="48" t="s">
        <v>1436</v>
      </c>
      <c r="R33" s="6" t="s">
        <v>1437</v>
      </c>
      <c r="S33" s="9"/>
      <c r="T33" s="8"/>
      <c r="U33" s="49"/>
    </row>
    <row r="34" spans="1:21" ht="16.5" customHeight="1" x14ac:dyDescent="0.25">
      <c r="B34" s="79" t="str">
        <f>PROPER(K42)</f>
        <v>Pojezierze Południowopomorskie</v>
      </c>
      <c r="C34" s="80"/>
      <c r="D34" s="81">
        <f>(M42)</f>
        <v>0</v>
      </c>
      <c r="E34" s="82"/>
      <c r="F34" s="80" t="str">
        <f t="shared" si="0"/>
        <v/>
      </c>
      <c r="G34" s="80"/>
      <c r="H34" s="80" t="str">
        <f t="shared" si="1"/>
        <v/>
      </c>
      <c r="K34" s="113" t="s">
        <v>1300</v>
      </c>
      <c r="L34" s="114" t="s">
        <v>1301</v>
      </c>
      <c r="M34" s="115"/>
      <c r="N34" s="116"/>
      <c r="O34" s="117"/>
      <c r="Q34" s="113" t="s">
        <v>1438</v>
      </c>
      <c r="R34" s="114" t="s">
        <v>1439</v>
      </c>
      <c r="S34" s="115"/>
      <c r="T34" s="116"/>
      <c r="U34" s="117"/>
    </row>
    <row r="35" spans="1:21" ht="16.5" customHeight="1" x14ac:dyDescent="0.25">
      <c r="B35" s="83" t="str">
        <f>PROPER(K61)</f>
        <v>Pojezierze Lubuskie I Kotlina Gorzowska</v>
      </c>
      <c r="C35" s="3"/>
      <c r="D35" s="84">
        <f>(M61)</f>
        <v>0</v>
      </c>
      <c r="E35" s="6"/>
      <c r="F35" s="3" t="str">
        <f t="shared" si="0"/>
        <v/>
      </c>
      <c r="G35" s="3"/>
      <c r="H35" s="3" t="str">
        <f t="shared" si="1"/>
        <v/>
      </c>
      <c r="K35" s="48"/>
      <c r="L35" s="6"/>
      <c r="M35" s="7"/>
      <c r="N35" s="6"/>
      <c r="O35" s="49"/>
      <c r="Q35" s="48" t="s">
        <v>1440</v>
      </c>
      <c r="R35" s="6" t="s">
        <v>1441</v>
      </c>
      <c r="S35" s="9"/>
      <c r="T35" s="8"/>
      <c r="U35" s="49"/>
    </row>
    <row r="36" spans="1:21" ht="16.5" customHeight="1" x14ac:dyDescent="0.25">
      <c r="B36" s="79" t="str">
        <f>PROPER(K80)</f>
        <v>Wzniesienia Zielonogórskie I Dolina Odry</v>
      </c>
      <c r="C36" s="80"/>
      <c r="D36" s="81">
        <f>(M80)</f>
        <v>0</v>
      </c>
      <c r="E36" s="82"/>
      <c r="F36" s="80" t="str">
        <f t="shared" si="0"/>
        <v/>
      </c>
      <c r="G36" s="80"/>
      <c r="H36" s="80" t="str">
        <f t="shared" si="1"/>
        <v/>
      </c>
      <c r="K36" s="113"/>
      <c r="L36" s="114"/>
      <c r="M36" s="140"/>
      <c r="N36" s="114"/>
      <c r="O36" s="117"/>
      <c r="Q36" s="113" t="s">
        <v>1442</v>
      </c>
      <c r="R36" s="114" t="s">
        <v>1443</v>
      </c>
      <c r="S36" s="115"/>
      <c r="T36" s="116"/>
      <c r="U36" s="117"/>
    </row>
    <row r="37" spans="1:21" ht="16.5" customHeight="1" x14ac:dyDescent="0.25">
      <c r="B37" s="83" t="str">
        <f>PROPER(K99)</f>
        <v>Pojezierze Leszczyńskie I Pradolina Warty</v>
      </c>
      <c r="C37" s="3"/>
      <c r="D37" s="84">
        <f>(M99)</f>
        <v>0</v>
      </c>
      <c r="E37" s="6"/>
      <c r="F37" s="3" t="str">
        <f t="shared" si="0"/>
        <v/>
      </c>
      <c r="G37" s="3"/>
      <c r="H37" s="3" t="str">
        <f t="shared" si="1"/>
        <v/>
      </c>
      <c r="K37" s="48"/>
      <c r="L37" s="6"/>
      <c r="M37" s="7"/>
      <c r="N37" s="6"/>
      <c r="O37" s="49"/>
      <c r="Q37" s="48" t="s">
        <v>1444</v>
      </c>
      <c r="R37" s="6" t="s">
        <v>1445</v>
      </c>
      <c r="S37" s="9"/>
      <c r="T37" s="8"/>
      <c r="U37" s="49"/>
    </row>
    <row r="38" spans="1:21" ht="16.5" customHeight="1" x14ac:dyDescent="0.25">
      <c r="B38" s="79" t="str">
        <f>PROPER(Q4)</f>
        <v>Pojezierze Wielkopolskie</v>
      </c>
      <c r="C38" s="85"/>
      <c r="D38" s="81">
        <f>(S4)</f>
        <v>0</v>
      </c>
      <c r="E38" s="86"/>
      <c r="F38" s="80" t="str">
        <f t="shared" si="0"/>
        <v/>
      </c>
      <c r="G38" s="80"/>
      <c r="H38" s="80" t="str">
        <f t="shared" si="1"/>
        <v/>
      </c>
      <c r="K38" s="113"/>
      <c r="L38" s="114"/>
      <c r="M38" s="140"/>
      <c r="N38" s="114"/>
      <c r="O38" s="117"/>
      <c r="Q38" s="113" t="s">
        <v>1446</v>
      </c>
      <c r="R38" s="114" t="s">
        <v>1447</v>
      </c>
      <c r="S38" s="115"/>
      <c r="T38" s="116"/>
      <c r="U38" s="117"/>
    </row>
    <row r="39" spans="1:21" ht="16.5" customHeight="1" x14ac:dyDescent="0.25">
      <c r="B39" s="83" t="str">
        <f>PROPER(Q23)</f>
        <v>Dolina Wisły</v>
      </c>
      <c r="D39" s="84">
        <f>(S23)</f>
        <v>0</v>
      </c>
      <c r="F39" s="3" t="str">
        <f t="shared" si="0"/>
        <v/>
      </c>
      <c r="G39" s="3"/>
      <c r="H39" s="3" t="str">
        <f t="shared" si="1"/>
        <v/>
      </c>
      <c r="K39" s="48"/>
      <c r="L39" s="6"/>
      <c r="M39" s="7"/>
      <c r="N39" s="6"/>
      <c r="O39" s="49"/>
      <c r="Q39" s="48"/>
      <c r="R39" s="6"/>
      <c r="S39" s="7"/>
      <c r="T39" s="6"/>
      <c r="U39" s="49"/>
    </row>
    <row r="40" spans="1:21" ht="16.5" customHeight="1" x14ac:dyDescent="0.25">
      <c r="B40" s="79" t="str">
        <f>PROPER(Q42)</f>
        <v>Pojezierze Iławskie</v>
      </c>
      <c r="C40" s="85"/>
      <c r="D40" s="81">
        <f>(S42)</f>
        <v>0</v>
      </c>
      <c r="E40" s="86"/>
      <c r="F40" s="80" t="str">
        <f t="shared" si="0"/>
        <v/>
      </c>
      <c r="G40" s="80"/>
      <c r="H40" s="80" t="str">
        <f t="shared" si="1"/>
        <v/>
      </c>
      <c r="K40" s="118"/>
      <c r="L40" s="119"/>
      <c r="M40" s="345"/>
      <c r="N40" s="119"/>
      <c r="O40" s="120"/>
      <c r="Q40" s="118"/>
      <c r="R40" s="119"/>
      <c r="S40" s="345"/>
      <c r="T40" s="119"/>
      <c r="U40" s="120"/>
    </row>
    <row r="41" spans="1:21" ht="16.5" customHeight="1" x14ac:dyDescent="0.25">
      <c r="B41" s="83" t="str">
        <f>PROPER(Q61)</f>
        <v>Pojezierze Chełmińsko-Dobrzyńskie</v>
      </c>
      <c r="D41" s="84">
        <f>(S61)</f>
        <v>0</v>
      </c>
      <c r="F41" s="3" t="str">
        <f t="shared" si="0"/>
        <v/>
      </c>
      <c r="G41" s="3"/>
      <c r="H41" s="3" t="str">
        <f t="shared" si="1"/>
        <v/>
      </c>
    </row>
    <row r="42" spans="1:21" ht="16.5" customHeight="1" x14ac:dyDescent="0.25">
      <c r="B42" s="79" t="str">
        <f>PROPER(Q80)</f>
        <v>Pojezierze Mazurskie</v>
      </c>
      <c r="C42" s="85"/>
      <c r="D42" s="81">
        <f>(S80)</f>
        <v>0</v>
      </c>
      <c r="E42" s="86"/>
      <c r="F42" s="80" t="str">
        <f t="shared" si="0"/>
        <v/>
      </c>
      <c r="G42" s="80"/>
      <c r="H42" s="80" t="str">
        <f t="shared" si="1"/>
        <v/>
      </c>
      <c r="K42" s="192" t="s">
        <v>1302</v>
      </c>
      <c r="L42" s="193"/>
      <c r="M42" s="194">
        <f>COUNTA(M44:M59)</f>
        <v>0</v>
      </c>
      <c r="N42" s="195"/>
      <c r="O42" s="196">
        <f>COUNTA(O44:O59)</f>
        <v>0</v>
      </c>
      <c r="Q42" s="192" t="s">
        <v>1448</v>
      </c>
      <c r="R42" s="193"/>
      <c r="S42" s="194">
        <f>COUNTA(S44:S59)</f>
        <v>0</v>
      </c>
      <c r="T42" s="195"/>
      <c r="U42" s="196">
        <f>COUNTA(U44:U59)</f>
        <v>0</v>
      </c>
    </row>
    <row r="43" spans="1:21" ht="16.5" customHeight="1" x14ac:dyDescent="0.25">
      <c r="B43" s="83" t="str">
        <f>PROPER(Q99)</f>
        <v>Pojezierze Litewskie</v>
      </c>
      <c r="D43" s="84">
        <f>(S99)</f>
        <v>0</v>
      </c>
      <c r="F43" s="3" t="str">
        <f t="shared" si="0"/>
        <v/>
      </c>
      <c r="G43" s="3"/>
      <c r="H43" s="3" t="str">
        <f t="shared" si="1"/>
        <v/>
      </c>
      <c r="K43" s="109" t="s">
        <v>0</v>
      </c>
      <c r="L43" s="110" t="s">
        <v>15</v>
      </c>
      <c r="M43" s="111" t="s">
        <v>3</v>
      </c>
      <c r="N43" s="110" t="s">
        <v>16</v>
      </c>
      <c r="O43" s="112" t="s">
        <v>6</v>
      </c>
      <c r="P43" s="6"/>
      <c r="Q43" s="109" t="s">
        <v>0</v>
      </c>
      <c r="R43" s="110" t="s">
        <v>15</v>
      </c>
      <c r="S43" s="111" t="s">
        <v>3</v>
      </c>
      <c r="T43" s="110" t="s">
        <v>16</v>
      </c>
      <c r="U43" s="112" t="s">
        <v>6</v>
      </c>
    </row>
    <row r="44" spans="1:21" ht="16.5" customHeight="1" x14ac:dyDescent="0.25">
      <c r="K44" s="48" t="s">
        <v>1303</v>
      </c>
      <c r="L44" s="6" t="s">
        <v>1304</v>
      </c>
      <c r="M44" s="9"/>
      <c r="N44" s="8"/>
      <c r="O44" s="49"/>
      <c r="Q44" s="48" t="s">
        <v>1449</v>
      </c>
      <c r="R44" s="6" t="s">
        <v>1450</v>
      </c>
      <c r="S44" s="9"/>
      <c r="T44" s="8"/>
      <c r="U44" s="49"/>
    </row>
    <row r="45" spans="1:21" ht="16.5" customHeight="1" x14ac:dyDescent="0.25">
      <c r="A45" s="56"/>
      <c r="B45" s="57" t="s">
        <v>442</v>
      </c>
      <c r="C45" s="58"/>
      <c r="D45" s="59"/>
      <c r="E45" s="59"/>
      <c r="F45" s="59"/>
      <c r="G45" s="59"/>
      <c r="H45" s="59"/>
      <c r="I45" s="60"/>
      <c r="K45" s="113" t="s">
        <v>1305</v>
      </c>
      <c r="L45" s="114" t="s">
        <v>1306</v>
      </c>
      <c r="M45" s="115"/>
      <c r="N45" s="116"/>
      <c r="O45" s="117"/>
      <c r="Q45" s="113" t="s">
        <v>1451</v>
      </c>
      <c r="R45" s="114" t="s">
        <v>1452</v>
      </c>
      <c r="S45" s="115"/>
      <c r="T45" s="116"/>
      <c r="U45" s="117"/>
    </row>
    <row r="46" spans="1:21" ht="16.5" customHeight="1" x14ac:dyDescent="0.25">
      <c r="K46" s="48" t="s">
        <v>1307</v>
      </c>
      <c r="L46" s="6" t="s">
        <v>1308</v>
      </c>
      <c r="M46" s="9"/>
      <c r="N46" s="8"/>
      <c r="O46" s="49"/>
      <c r="Q46" s="48" t="s">
        <v>1453</v>
      </c>
      <c r="R46" s="6" t="s">
        <v>1454</v>
      </c>
      <c r="S46" s="9"/>
      <c r="T46" s="8"/>
      <c r="U46" s="49"/>
    </row>
    <row r="47" spans="1:21" ht="16.5" customHeight="1" x14ac:dyDescent="0.25">
      <c r="K47" s="113" t="s">
        <v>1309</v>
      </c>
      <c r="L47" s="114" t="s">
        <v>1310</v>
      </c>
      <c r="M47" s="115"/>
      <c r="N47" s="116"/>
      <c r="O47" s="117"/>
      <c r="Q47" s="113" t="s">
        <v>1455</v>
      </c>
      <c r="R47" s="114" t="s">
        <v>1456</v>
      </c>
      <c r="S47" s="115"/>
      <c r="T47" s="116"/>
      <c r="U47" s="117"/>
    </row>
    <row r="48" spans="1:21" ht="16.5" customHeight="1" x14ac:dyDescent="0.25">
      <c r="K48" s="48" t="s">
        <v>1311</v>
      </c>
      <c r="L48" s="6" t="s">
        <v>1312</v>
      </c>
      <c r="M48" s="9"/>
      <c r="N48" s="8"/>
      <c r="O48" s="49"/>
      <c r="Q48" s="48" t="s">
        <v>1457</v>
      </c>
      <c r="R48" s="6" t="s">
        <v>1458</v>
      </c>
      <c r="S48" s="9"/>
      <c r="T48" s="8"/>
      <c r="U48" s="49"/>
    </row>
    <row r="49" spans="2:21" ht="16.5" customHeight="1" x14ac:dyDescent="0.25">
      <c r="K49" s="113" t="s">
        <v>1313</v>
      </c>
      <c r="L49" s="114" t="s">
        <v>1314</v>
      </c>
      <c r="M49" s="115"/>
      <c r="N49" s="116"/>
      <c r="O49" s="117"/>
      <c r="P49" s="1"/>
      <c r="Q49" s="113" t="s">
        <v>1459</v>
      </c>
      <c r="R49" s="114" t="s">
        <v>1460</v>
      </c>
      <c r="S49" s="115"/>
      <c r="T49" s="116"/>
      <c r="U49" s="117"/>
    </row>
    <row r="50" spans="2:21" ht="16.5" customHeight="1" x14ac:dyDescent="0.25">
      <c r="K50" s="48" t="s">
        <v>1315</v>
      </c>
      <c r="L50" s="6" t="s">
        <v>1316</v>
      </c>
      <c r="M50" s="9"/>
      <c r="N50" s="8"/>
      <c r="O50" s="49"/>
      <c r="Q50" s="48" t="s">
        <v>1461</v>
      </c>
      <c r="R50" s="6" t="s">
        <v>1462</v>
      </c>
      <c r="S50" s="9"/>
      <c r="T50" s="8"/>
      <c r="U50" s="49"/>
    </row>
    <row r="51" spans="2:21" ht="16.5" customHeight="1" x14ac:dyDescent="0.25">
      <c r="K51" s="113" t="s">
        <v>1317</v>
      </c>
      <c r="L51" s="114" t="s">
        <v>1318</v>
      </c>
      <c r="M51" s="115"/>
      <c r="N51" s="116"/>
      <c r="O51" s="117"/>
      <c r="Q51" s="113"/>
      <c r="R51" s="114"/>
      <c r="S51" s="140"/>
      <c r="T51" s="114"/>
      <c r="U51" s="117"/>
    </row>
    <row r="52" spans="2:21" ht="16.5" customHeight="1" x14ac:dyDescent="0.25">
      <c r="K52" s="48" t="s">
        <v>1319</v>
      </c>
      <c r="L52" s="6" t="s">
        <v>1320</v>
      </c>
      <c r="M52" s="9"/>
      <c r="N52" s="8"/>
      <c r="O52" s="49"/>
      <c r="Q52" s="48"/>
      <c r="R52" s="6"/>
      <c r="S52" s="7"/>
      <c r="T52" s="6"/>
      <c r="U52" s="49"/>
    </row>
    <row r="53" spans="2:21" ht="16.5" customHeight="1" x14ac:dyDescent="0.25">
      <c r="B53" s="1"/>
      <c r="C53" s="78"/>
      <c r="D53" s="4" t="str">
        <f>"KORONA dla regionu"</f>
        <v>KORONA dla regionu</v>
      </c>
      <c r="F53" s="87" t="str">
        <f>C1</f>
        <v>POJEZIERZA</v>
      </c>
      <c r="G53" s="1"/>
      <c r="H53" s="1"/>
      <c r="K53" s="113" t="s">
        <v>1321</v>
      </c>
      <c r="L53" s="114" t="s">
        <v>1322</v>
      </c>
      <c r="M53" s="115"/>
      <c r="N53" s="116"/>
      <c r="O53" s="117"/>
      <c r="Q53" s="113"/>
      <c r="R53" s="114"/>
      <c r="S53" s="140"/>
      <c r="T53" s="114"/>
      <c r="U53" s="117"/>
    </row>
    <row r="54" spans="2:21" ht="16.5" customHeight="1" x14ac:dyDescent="0.25">
      <c r="D54" s="2" t="s">
        <v>428</v>
      </c>
      <c r="F54" s="1">
        <f>COUNTIF(F32:F43,"x")</f>
        <v>0</v>
      </c>
      <c r="G54" s="88" t="str">
        <f>"z 10"</f>
        <v>z 10</v>
      </c>
      <c r="K54" s="48" t="s">
        <v>1323</v>
      </c>
      <c r="L54" s="6" t="s">
        <v>1324</v>
      </c>
      <c r="M54" s="9"/>
      <c r="N54" s="8"/>
      <c r="O54" s="49"/>
      <c r="Q54" s="48"/>
      <c r="R54" s="6"/>
      <c r="S54" s="7"/>
      <c r="T54" s="6"/>
      <c r="U54" s="49"/>
    </row>
    <row r="55" spans="2:21" ht="16.5" customHeight="1" x14ac:dyDescent="0.25">
      <c r="D55" s="2" t="str">
        <f>"Czy możesz już przystąpić do weryfikacji?"</f>
        <v>Czy możesz już przystąpić do weryfikacji?</v>
      </c>
      <c r="F55" s="369" t="str">
        <f>IF(F54&gt;=10,"TAK","nie")</f>
        <v>nie</v>
      </c>
      <c r="G55" s="369"/>
      <c r="K55" s="113" t="s">
        <v>1325</v>
      </c>
      <c r="L55" s="114" t="s">
        <v>1326</v>
      </c>
      <c r="M55" s="115"/>
      <c r="N55" s="116"/>
      <c r="O55" s="117"/>
      <c r="Q55" s="113"/>
      <c r="R55" s="114"/>
      <c r="S55" s="140"/>
      <c r="T55" s="114"/>
      <c r="U55" s="117"/>
    </row>
    <row r="56" spans="2:21" ht="16.5" customHeight="1" x14ac:dyDescent="0.25">
      <c r="K56" s="48" t="s">
        <v>1327</v>
      </c>
      <c r="L56" s="6" t="s">
        <v>1328</v>
      </c>
      <c r="M56" s="9"/>
      <c r="N56" s="8"/>
      <c r="O56" s="49"/>
      <c r="Q56" s="48"/>
      <c r="R56" s="6"/>
      <c r="S56" s="7"/>
      <c r="T56" s="6"/>
      <c r="U56" s="49"/>
    </row>
    <row r="57" spans="2:21" ht="16.5" customHeight="1" x14ac:dyDescent="0.25">
      <c r="K57" s="113"/>
      <c r="L57" s="114"/>
      <c r="M57" s="140"/>
      <c r="N57" s="114"/>
      <c r="O57" s="117"/>
      <c r="Q57" s="113"/>
      <c r="R57" s="114"/>
      <c r="S57" s="140"/>
      <c r="T57" s="114"/>
      <c r="U57" s="117"/>
    </row>
    <row r="58" spans="2:21" ht="16.5" customHeight="1" x14ac:dyDescent="0.25">
      <c r="K58" s="48"/>
      <c r="L58" s="6"/>
      <c r="M58" s="7"/>
      <c r="N58" s="6"/>
      <c r="O58" s="49"/>
      <c r="Q58" s="48"/>
      <c r="R58" s="6"/>
      <c r="S58" s="7"/>
      <c r="T58" s="6"/>
      <c r="U58" s="49"/>
    </row>
    <row r="59" spans="2:21" ht="16.5" customHeight="1" x14ac:dyDescent="0.25">
      <c r="K59" s="118"/>
      <c r="L59" s="119"/>
      <c r="M59" s="345"/>
      <c r="N59" s="119"/>
      <c r="O59" s="120"/>
      <c r="Q59" s="118"/>
      <c r="R59" s="119"/>
      <c r="S59" s="345"/>
      <c r="T59" s="119"/>
      <c r="U59" s="120"/>
    </row>
    <row r="61" spans="2:21" ht="16.5" customHeight="1" x14ac:dyDescent="0.25">
      <c r="K61" s="192" t="s">
        <v>1329</v>
      </c>
      <c r="L61" s="193"/>
      <c r="M61" s="194">
        <f>COUNTA(M63:M78)</f>
        <v>0</v>
      </c>
      <c r="N61" s="195"/>
      <c r="O61" s="196">
        <f>COUNTA(O63:O78)</f>
        <v>0</v>
      </c>
      <c r="Q61" s="192" t="s">
        <v>1463</v>
      </c>
      <c r="R61" s="193"/>
      <c r="S61" s="194">
        <f>COUNTA(S63:S78)</f>
        <v>0</v>
      </c>
      <c r="T61" s="195"/>
      <c r="U61" s="196">
        <f>COUNTA(U63:U78)</f>
        <v>0</v>
      </c>
    </row>
    <row r="62" spans="2:21" ht="16.5" customHeight="1" x14ac:dyDescent="0.25">
      <c r="K62" s="109" t="s">
        <v>0</v>
      </c>
      <c r="L62" s="110" t="s">
        <v>15</v>
      </c>
      <c r="M62" s="111" t="s">
        <v>3</v>
      </c>
      <c r="N62" s="110" t="s">
        <v>16</v>
      </c>
      <c r="O62" s="112" t="s">
        <v>6</v>
      </c>
      <c r="P62" s="6"/>
      <c r="Q62" s="109" t="s">
        <v>0</v>
      </c>
      <c r="R62" s="110" t="s">
        <v>15</v>
      </c>
      <c r="S62" s="111" t="s">
        <v>3</v>
      </c>
      <c r="T62" s="110" t="s">
        <v>16</v>
      </c>
      <c r="U62" s="112" t="s">
        <v>6</v>
      </c>
    </row>
    <row r="63" spans="2:21" ht="16.5" customHeight="1" x14ac:dyDescent="0.25">
      <c r="B63" s="1"/>
      <c r="C63" s="78"/>
      <c r="D63" s="4" t="str">
        <f>"WIELKA KORONA dla regionu"</f>
        <v>WIELKA KORONA dla regionu</v>
      </c>
      <c r="F63" s="87" t="str">
        <f>C1</f>
        <v>POJEZIERZA</v>
      </c>
      <c r="G63" s="1"/>
      <c r="K63" s="48" t="s">
        <v>1330</v>
      </c>
      <c r="L63" s="6" t="s">
        <v>1331</v>
      </c>
      <c r="M63" s="9"/>
      <c r="N63" s="8"/>
      <c r="O63" s="49"/>
      <c r="Q63" s="48" t="s">
        <v>1464</v>
      </c>
      <c r="R63" s="6" t="s">
        <v>1465</v>
      </c>
      <c r="S63" s="9"/>
      <c r="T63" s="8"/>
      <c r="U63" s="49"/>
    </row>
    <row r="64" spans="2:21" ht="16.5" customHeight="1" x14ac:dyDescent="0.25">
      <c r="D64" s="2" t="s">
        <v>428</v>
      </c>
      <c r="F64" s="1">
        <f>COUNTIF(H32:H43,"x")</f>
        <v>0</v>
      </c>
      <c r="G64" s="88" t="str">
        <f>"z 10"</f>
        <v>z 10</v>
      </c>
      <c r="K64" s="113" t="s">
        <v>1332</v>
      </c>
      <c r="L64" s="114" t="s">
        <v>1333</v>
      </c>
      <c r="M64" s="115"/>
      <c r="N64" s="116"/>
      <c r="O64" s="117"/>
      <c r="Q64" s="113" t="s">
        <v>1466</v>
      </c>
      <c r="R64" s="114" t="s">
        <v>1467</v>
      </c>
      <c r="S64" s="115"/>
      <c r="T64" s="116"/>
      <c r="U64" s="117"/>
    </row>
    <row r="65" spans="4:21" ht="16.5" customHeight="1" x14ac:dyDescent="0.25">
      <c r="D65" s="2" t="str">
        <f>"Czy możesz już przystąpić do weryfikacji?"</f>
        <v>Czy możesz już przystąpić do weryfikacji?</v>
      </c>
      <c r="F65" s="369" t="str">
        <f>IF(F64&gt;=10,"TAK","nie")</f>
        <v>nie</v>
      </c>
      <c r="G65" s="369"/>
      <c r="K65" s="48" t="s">
        <v>1334</v>
      </c>
      <c r="L65" s="6" t="s">
        <v>1335</v>
      </c>
      <c r="M65" s="9"/>
      <c r="N65" s="8"/>
      <c r="O65" s="49"/>
      <c r="Q65" s="48" t="s">
        <v>1468</v>
      </c>
      <c r="R65" s="6" t="s">
        <v>1469</v>
      </c>
      <c r="S65" s="9"/>
      <c r="T65" s="8"/>
      <c r="U65" s="49"/>
    </row>
    <row r="66" spans="4:21" ht="16.5" customHeight="1" x14ac:dyDescent="0.25">
      <c r="K66" s="113" t="s">
        <v>1336</v>
      </c>
      <c r="L66" s="114" t="s">
        <v>1337</v>
      </c>
      <c r="M66" s="115"/>
      <c r="N66" s="116"/>
      <c r="O66" s="117"/>
      <c r="Q66" s="113" t="s">
        <v>1470</v>
      </c>
      <c r="R66" s="114" t="s">
        <v>1471</v>
      </c>
      <c r="S66" s="115"/>
      <c r="T66" s="116"/>
      <c r="U66" s="117"/>
    </row>
    <row r="67" spans="4:21" ht="16.5" customHeight="1" x14ac:dyDescent="0.25">
      <c r="K67" s="48" t="s">
        <v>1338</v>
      </c>
      <c r="L67" s="6" t="s">
        <v>1339</v>
      </c>
      <c r="M67" s="9"/>
      <c r="N67" s="8"/>
      <c r="O67" s="49"/>
      <c r="Q67" s="48" t="s">
        <v>1472</v>
      </c>
      <c r="R67" s="6" t="s">
        <v>1473</v>
      </c>
      <c r="S67" s="9"/>
      <c r="T67" s="8"/>
      <c r="U67" s="49"/>
    </row>
    <row r="68" spans="4:21" ht="16.5" customHeight="1" x14ac:dyDescent="0.25">
      <c r="K68" s="113" t="s">
        <v>1340</v>
      </c>
      <c r="L68" s="114" t="s">
        <v>1341</v>
      </c>
      <c r="M68" s="115"/>
      <c r="N68" s="116"/>
      <c r="O68" s="117"/>
      <c r="P68" s="1"/>
      <c r="Q68" s="113" t="s">
        <v>1474</v>
      </c>
      <c r="R68" s="114" t="s">
        <v>1475</v>
      </c>
      <c r="S68" s="115"/>
      <c r="T68" s="116"/>
      <c r="U68" s="117"/>
    </row>
    <row r="69" spans="4:21" ht="16.5" customHeight="1" x14ac:dyDescent="0.25">
      <c r="K69" s="48" t="s">
        <v>1342</v>
      </c>
      <c r="L69" s="6" t="s">
        <v>1343</v>
      </c>
      <c r="M69" s="9"/>
      <c r="N69" s="8"/>
      <c r="O69" s="49"/>
      <c r="Q69" s="48" t="s">
        <v>1476</v>
      </c>
      <c r="R69" s="6" t="s">
        <v>1477</v>
      </c>
      <c r="S69" s="9"/>
      <c r="T69" s="8"/>
      <c r="U69" s="49"/>
    </row>
    <row r="70" spans="4:21" ht="16.5" customHeight="1" x14ac:dyDescent="0.25">
      <c r="K70" s="113" t="s">
        <v>1344</v>
      </c>
      <c r="L70" s="114" t="s">
        <v>1345</v>
      </c>
      <c r="M70" s="115"/>
      <c r="N70" s="116"/>
      <c r="O70" s="117"/>
      <c r="Q70" s="113" t="s">
        <v>1478</v>
      </c>
      <c r="R70" s="114" t="s">
        <v>1479</v>
      </c>
      <c r="S70" s="115"/>
      <c r="T70" s="116"/>
      <c r="U70" s="117"/>
    </row>
    <row r="71" spans="4:21" ht="16.5" customHeight="1" x14ac:dyDescent="0.25">
      <c r="K71" s="48" t="s">
        <v>1346</v>
      </c>
      <c r="L71" s="6" t="s">
        <v>1347</v>
      </c>
      <c r="M71" s="9"/>
      <c r="N71" s="8"/>
      <c r="O71" s="49"/>
      <c r="Q71" s="48" t="s">
        <v>1480</v>
      </c>
      <c r="R71" s="6" t="s">
        <v>1481</v>
      </c>
      <c r="S71" s="9"/>
      <c r="T71" s="8"/>
      <c r="U71" s="49"/>
    </row>
    <row r="72" spans="4:21" ht="16.5" customHeight="1" x14ac:dyDescent="0.25">
      <c r="K72" s="113" t="s">
        <v>1348</v>
      </c>
      <c r="L72" s="114" t="s">
        <v>1349</v>
      </c>
      <c r="M72" s="115"/>
      <c r="N72" s="116"/>
      <c r="O72" s="117"/>
      <c r="Q72" s="113"/>
      <c r="R72" s="114"/>
      <c r="S72" s="140"/>
      <c r="T72" s="114"/>
      <c r="U72" s="117"/>
    </row>
    <row r="73" spans="4:21" ht="16.5" customHeight="1" x14ac:dyDescent="0.25">
      <c r="K73" s="48" t="s">
        <v>1350</v>
      </c>
      <c r="L73" s="6" t="s">
        <v>1351</v>
      </c>
      <c r="M73" s="9"/>
      <c r="N73" s="8"/>
      <c r="O73" s="49"/>
      <c r="Q73" s="48"/>
      <c r="R73" s="6"/>
      <c r="S73" s="7"/>
      <c r="T73" s="6"/>
      <c r="U73" s="49"/>
    </row>
    <row r="74" spans="4:21" ht="16.5" customHeight="1" x14ac:dyDescent="0.25">
      <c r="K74" s="113"/>
      <c r="L74" s="114"/>
      <c r="M74" s="140"/>
      <c r="N74" s="114"/>
      <c r="O74" s="117"/>
      <c r="Q74" s="113"/>
      <c r="R74" s="114"/>
      <c r="S74" s="140"/>
      <c r="T74" s="114"/>
      <c r="U74" s="117"/>
    </row>
    <row r="75" spans="4:21" ht="16.5" customHeight="1" x14ac:dyDescent="0.25">
      <c r="K75" s="48"/>
      <c r="L75" s="6"/>
      <c r="M75" s="7"/>
      <c r="N75" s="6"/>
      <c r="O75" s="49"/>
      <c r="Q75" s="48"/>
      <c r="R75" s="6"/>
      <c r="S75" s="7"/>
      <c r="T75" s="6"/>
      <c r="U75" s="49"/>
    </row>
    <row r="76" spans="4:21" ht="16.5" customHeight="1" x14ac:dyDescent="0.25">
      <c r="K76" s="113"/>
      <c r="L76" s="114"/>
      <c r="M76" s="140"/>
      <c r="N76" s="114"/>
      <c r="O76" s="117"/>
      <c r="Q76" s="113"/>
      <c r="R76" s="114"/>
      <c r="S76" s="140"/>
      <c r="T76" s="114"/>
      <c r="U76" s="117"/>
    </row>
    <row r="77" spans="4:21" ht="16.5" customHeight="1" x14ac:dyDescent="0.25">
      <c r="K77" s="48"/>
      <c r="L77" s="6"/>
      <c r="M77" s="7"/>
      <c r="N77" s="6"/>
      <c r="O77" s="49"/>
      <c r="Q77" s="48"/>
      <c r="R77" s="6"/>
      <c r="S77" s="7"/>
      <c r="T77" s="6"/>
      <c r="U77" s="49"/>
    </row>
    <row r="78" spans="4:21" ht="16.5" customHeight="1" x14ac:dyDescent="0.25">
      <c r="K78" s="118"/>
      <c r="L78" s="119"/>
      <c r="M78" s="345"/>
      <c r="N78" s="119"/>
      <c r="O78" s="120"/>
      <c r="Q78" s="118"/>
      <c r="R78" s="119"/>
      <c r="S78" s="345"/>
      <c r="T78" s="119"/>
      <c r="U78" s="120"/>
    </row>
    <row r="80" spans="4:21" ht="16.5" customHeight="1" x14ac:dyDescent="0.25">
      <c r="K80" s="192" t="s">
        <v>1352</v>
      </c>
      <c r="L80" s="193"/>
      <c r="M80" s="194">
        <f>COUNTA(M82:M97)</f>
        <v>0</v>
      </c>
      <c r="N80" s="195"/>
      <c r="O80" s="196">
        <f>COUNTA(O82:O97)</f>
        <v>0</v>
      </c>
      <c r="Q80" s="192" t="s">
        <v>1482</v>
      </c>
      <c r="R80" s="193"/>
      <c r="S80" s="194">
        <f>COUNTA(S82:S97)</f>
        <v>0</v>
      </c>
      <c r="T80" s="195"/>
      <c r="U80" s="196">
        <f>COUNTA(U82:U97)</f>
        <v>0</v>
      </c>
    </row>
    <row r="81" spans="11:21" ht="16.5" customHeight="1" x14ac:dyDescent="0.25">
      <c r="K81" s="109" t="s">
        <v>0</v>
      </c>
      <c r="L81" s="110" t="s">
        <v>15</v>
      </c>
      <c r="M81" s="111" t="s">
        <v>3</v>
      </c>
      <c r="N81" s="110" t="s">
        <v>16</v>
      </c>
      <c r="O81" s="112" t="s">
        <v>6</v>
      </c>
      <c r="P81" s="6"/>
      <c r="Q81" s="109" t="s">
        <v>0</v>
      </c>
      <c r="R81" s="110" t="s">
        <v>15</v>
      </c>
      <c r="S81" s="111" t="s">
        <v>3</v>
      </c>
      <c r="T81" s="110" t="s">
        <v>16</v>
      </c>
      <c r="U81" s="112" t="s">
        <v>6</v>
      </c>
    </row>
    <row r="82" spans="11:21" ht="16.5" customHeight="1" x14ac:dyDescent="0.25">
      <c r="K82" s="48" t="s">
        <v>1353</v>
      </c>
      <c r="L82" s="6" t="s">
        <v>1354</v>
      </c>
      <c r="M82" s="9"/>
      <c r="N82" s="8"/>
      <c r="O82" s="49"/>
      <c r="Q82" s="48" t="s">
        <v>1483</v>
      </c>
      <c r="R82" s="6" t="s">
        <v>1484</v>
      </c>
      <c r="S82" s="9"/>
      <c r="T82" s="8"/>
      <c r="U82" s="49"/>
    </row>
    <row r="83" spans="11:21" ht="16.5" customHeight="1" x14ac:dyDescent="0.25">
      <c r="K83" s="113" t="s">
        <v>1355</v>
      </c>
      <c r="L83" s="114" t="s">
        <v>1356</v>
      </c>
      <c r="M83" s="115"/>
      <c r="N83" s="116"/>
      <c r="O83" s="117"/>
      <c r="Q83" s="113" t="s">
        <v>1485</v>
      </c>
      <c r="R83" s="114" t="s">
        <v>1486</v>
      </c>
      <c r="S83" s="115"/>
      <c r="T83" s="116"/>
      <c r="U83" s="117"/>
    </row>
    <row r="84" spans="11:21" ht="16.5" customHeight="1" x14ac:dyDescent="0.25">
      <c r="K84" s="48" t="s">
        <v>1357</v>
      </c>
      <c r="L84" s="6" t="s">
        <v>1358</v>
      </c>
      <c r="M84" s="9"/>
      <c r="N84" s="8"/>
      <c r="O84" s="49"/>
      <c r="Q84" s="48" t="s">
        <v>1487</v>
      </c>
      <c r="R84" s="6" t="s">
        <v>1488</v>
      </c>
      <c r="S84" s="9"/>
      <c r="T84" s="8"/>
      <c r="U84" s="49"/>
    </row>
    <row r="85" spans="11:21" ht="16.5" customHeight="1" x14ac:dyDescent="0.25">
      <c r="K85" s="113" t="s">
        <v>1359</v>
      </c>
      <c r="L85" s="114" t="s">
        <v>1360</v>
      </c>
      <c r="M85" s="115"/>
      <c r="N85" s="116"/>
      <c r="O85" s="117"/>
      <c r="Q85" s="113" t="s">
        <v>1489</v>
      </c>
      <c r="R85" s="114" t="s">
        <v>1490</v>
      </c>
      <c r="S85" s="115"/>
      <c r="T85" s="116"/>
      <c r="U85" s="117"/>
    </row>
    <row r="86" spans="11:21" ht="16.5" customHeight="1" x14ac:dyDescent="0.25">
      <c r="K86" s="48" t="s">
        <v>1361</v>
      </c>
      <c r="L86" s="6" t="s">
        <v>1362</v>
      </c>
      <c r="M86" s="9"/>
      <c r="N86" s="8"/>
      <c r="O86" s="49"/>
      <c r="Q86" s="48" t="s">
        <v>1491</v>
      </c>
      <c r="R86" s="6" t="s">
        <v>1492</v>
      </c>
      <c r="S86" s="9"/>
      <c r="T86" s="8"/>
      <c r="U86" s="49"/>
    </row>
    <row r="87" spans="11:21" ht="16.5" customHeight="1" x14ac:dyDescent="0.25">
      <c r="K87" s="113" t="s">
        <v>1363</v>
      </c>
      <c r="L87" s="114" t="s">
        <v>1364</v>
      </c>
      <c r="M87" s="115"/>
      <c r="N87" s="116"/>
      <c r="O87" s="117"/>
      <c r="P87" s="1"/>
      <c r="Q87" s="113" t="s">
        <v>1493</v>
      </c>
      <c r="R87" s="114" t="s">
        <v>1494</v>
      </c>
      <c r="S87" s="115"/>
      <c r="T87" s="116"/>
      <c r="U87" s="117"/>
    </row>
    <row r="88" spans="11:21" ht="16.5" customHeight="1" x14ac:dyDescent="0.25">
      <c r="K88" s="48" t="s">
        <v>1365</v>
      </c>
      <c r="L88" s="6" t="s">
        <v>1366</v>
      </c>
      <c r="M88" s="9"/>
      <c r="N88" s="8"/>
      <c r="O88" s="49"/>
      <c r="Q88" s="48" t="s">
        <v>1495</v>
      </c>
      <c r="R88" s="6" t="s">
        <v>1496</v>
      </c>
      <c r="S88" s="9"/>
      <c r="T88" s="8"/>
      <c r="U88" s="49"/>
    </row>
    <row r="89" spans="11:21" ht="16.5" customHeight="1" x14ac:dyDescent="0.25">
      <c r="K89" s="113" t="s">
        <v>1367</v>
      </c>
      <c r="L89" s="114" t="s">
        <v>1368</v>
      </c>
      <c r="M89" s="115"/>
      <c r="N89" s="116"/>
      <c r="O89" s="117"/>
      <c r="Q89" s="113" t="s">
        <v>1497</v>
      </c>
      <c r="R89" s="114" t="s">
        <v>1498</v>
      </c>
      <c r="S89" s="115"/>
      <c r="T89" s="116"/>
      <c r="U89" s="117"/>
    </row>
    <row r="90" spans="11:21" ht="16.5" customHeight="1" x14ac:dyDescent="0.25">
      <c r="K90" s="48"/>
      <c r="L90" s="6"/>
      <c r="M90" s="7"/>
      <c r="N90" s="6"/>
      <c r="O90" s="49"/>
      <c r="Q90" s="48" t="s">
        <v>1499</v>
      </c>
      <c r="R90" s="6" t="s">
        <v>1500</v>
      </c>
      <c r="S90" s="9"/>
      <c r="T90" s="8"/>
      <c r="U90" s="49"/>
    </row>
    <row r="91" spans="11:21" ht="16.5" customHeight="1" x14ac:dyDescent="0.25">
      <c r="K91" s="113"/>
      <c r="L91" s="114"/>
      <c r="M91" s="140"/>
      <c r="N91" s="114"/>
      <c r="O91" s="117"/>
      <c r="Q91" s="113" t="s">
        <v>1501</v>
      </c>
      <c r="R91" s="114" t="s">
        <v>1502</v>
      </c>
      <c r="S91" s="115"/>
      <c r="T91" s="116"/>
      <c r="U91" s="117"/>
    </row>
    <row r="92" spans="11:21" ht="16.5" customHeight="1" x14ac:dyDescent="0.25">
      <c r="K92" s="48"/>
      <c r="L92" s="6"/>
      <c r="M92" s="7"/>
      <c r="N92" s="6"/>
      <c r="O92" s="49"/>
      <c r="Q92" s="48" t="s">
        <v>1503</v>
      </c>
      <c r="R92" s="6" t="s">
        <v>1504</v>
      </c>
      <c r="S92" s="9"/>
      <c r="T92" s="8"/>
      <c r="U92" s="49"/>
    </row>
    <row r="93" spans="11:21" ht="16.5" customHeight="1" x14ac:dyDescent="0.25">
      <c r="K93" s="113"/>
      <c r="L93" s="114"/>
      <c r="M93" s="140"/>
      <c r="N93" s="114"/>
      <c r="O93" s="117"/>
      <c r="Q93" s="113" t="s">
        <v>1505</v>
      </c>
      <c r="R93" s="114" t="s">
        <v>1506</v>
      </c>
      <c r="S93" s="115"/>
      <c r="T93" s="116"/>
      <c r="U93" s="117"/>
    </row>
    <row r="94" spans="11:21" ht="16.5" customHeight="1" x14ac:dyDescent="0.25">
      <c r="K94" s="48"/>
      <c r="L94" s="6"/>
      <c r="M94" s="7"/>
      <c r="N94" s="6"/>
      <c r="O94" s="49"/>
      <c r="Q94" s="48" t="s">
        <v>1507</v>
      </c>
      <c r="R94" s="6" t="s">
        <v>1508</v>
      </c>
      <c r="S94" s="9"/>
      <c r="T94" s="8"/>
      <c r="U94" s="49"/>
    </row>
    <row r="95" spans="11:21" ht="16.5" customHeight="1" x14ac:dyDescent="0.25">
      <c r="K95" s="113"/>
      <c r="L95" s="114"/>
      <c r="M95" s="140"/>
      <c r="N95" s="114"/>
      <c r="O95" s="117"/>
      <c r="Q95" s="113" t="s">
        <v>1509</v>
      </c>
      <c r="R95" s="114" t="s">
        <v>1510</v>
      </c>
      <c r="S95" s="115"/>
      <c r="T95" s="116"/>
      <c r="U95" s="117"/>
    </row>
    <row r="96" spans="11:21" ht="16.5" customHeight="1" x14ac:dyDescent="0.25">
      <c r="K96" s="48"/>
      <c r="L96" s="6"/>
      <c r="M96" s="7"/>
      <c r="N96" s="6"/>
      <c r="O96" s="49"/>
      <c r="Q96" s="48" t="s">
        <v>1511</v>
      </c>
      <c r="R96" s="6" t="s">
        <v>1512</v>
      </c>
      <c r="S96" s="9"/>
      <c r="T96" s="8"/>
      <c r="U96" s="49"/>
    </row>
    <row r="97" spans="11:21" ht="16.5" customHeight="1" x14ac:dyDescent="0.25">
      <c r="K97" s="118"/>
      <c r="L97" s="119"/>
      <c r="M97" s="345"/>
      <c r="N97" s="119"/>
      <c r="O97" s="120"/>
      <c r="Q97" s="118"/>
      <c r="R97" s="119"/>
      <c r="S97" s="345"/>
      <c r="T97" s="119"/>
      <c r="U97" s="120"/>
    </row>
    <row r="99" spans="11:21" ht="16.5" customHeight="1" x14ac:dyDescent="0.25">
      <c r="K99" s="192" t="s">
        <v>1369</v>
      </c>
      <c r="L99" s="193"/>
      <c r="M99" s="194">
        <f>COUNTA(M101:M116)</f>
        <v>0</v>
      </c>
      <c r="N99" s="195"/>
      <c r="O99" s="196">
        <f>COUNTA(O101:O116)</f>
        <v>0</v>
      </c>
      <c r="Q99" s="192" t="s">
        <v>1513</v>
      </c>
      <c r="R99" s="193"/>
      <c r="S99" s="194">
        <f>COUNTA(S101:S116)</f>
        <v>0</v>
      </c>
      <c r="T99" s="195"/>
      <c r="U99" s="196">
        <f>COUNTA(U101:U116)</f>
        <v>0</v>
      </c>
    </row>
    <row r="100" spans="11:21" ht="16.5" customHeight="1" x14ac:dyDescent="0.25">
      <c r="K100" s="109" t="s">
        <v>0</v>
      </c>
      <c r="L100" s="110" t="s">
        <v>15</v>
      </c>
      <c r="M100" s="111" t="s">
        <v>3</v>
      </c>
      <c r="N100" s="110" t="s">
        <v>16</v>
      </c>
      <c r="O100" s="112" t="s">
        <v>6</v>
      </c>
      <c r="P100" s="6"/>
      <c r="Q100" s="109" t="s">
        <v>0</v>
      </c>
      <c r="R100" s="110" t="s">
        <v>15</v>
      </c>
      <c r="S100" s="111" t="s">
        <v>3</v>
      </c>
      <c r="T100" s="110" t="s">
        <v>16</v>
      </c>
      <c r="U100" s="112" t="s">
        <v>6</v>
      </c>
    </row>
    <row r="101" spans="11:21" ht="16.5" customHeight="1" x14ac:dyDescent="0.25">
      <c r="K101" s="48" t="s">
        <v>1370</v>
      </c>
      <c r="L101" s="6" t="s">
        <v>1371</v>
      </c>
      <c r="M101" s="9"/>
      <c r="N101" s="8"/>
      <c r="O101" s="49"/>
      <c r="Q101" s="48" t="s">
        <v>1514</v>
      </c>
      <c r="R101" s="6" t="s">
        <v>1515</v>
      </c>
      <c r="S101" s="9"/>
      <c r="T101" s="8"/>
      <c r="U101" s="49"/>
    </row>
    <row r="102" spans="11:21" ht="16.5" customHeight="1" x14ac:dyDescent="0.25">
      <c r="K102" s="113" t="s">
        <v>1372</v>
      </c>
      <c r="L102" s="114" t="s">
        <v>1373</v>
      </c>
      <c r="M102" s="115"/>
      <c r="N102" s="116"/>
      <c r="O102" s="117"/>
      <c r="Q102" s="113" t="s">
        <v>1516</v>
      </c>
      <c r="R102" s="114" t="s">
        <v>1517</v>
      </c>
      <c r="S102" s="115"/>
      <c r="T102" s="116"/>
      <c r="U102" s="117"/>
    </row>
    <row r="103" spans="11:21" ht="16.5" customHeight="1" x14ac:dyDescent="0.25">
      <c r="K103" s="48" t="s">
        <v>1374</v>
      </c>
      <c r="L103" s="6" t="s">
        <v>1375</v>
      </c>
      <c r="M103" s="9"/>
      <c r="N103" s="8"/>
      <c r="O103" s="49"/>
      <c r="Q103" s="48" t="s">
        <v>1518</v>
      </c>
      <c r="R103" s="6" t="s">
        <v>1519</v>
      </c>
      <c r="S103" s="9"/>
      <c r="T103" s="8"/>
      <c r="U103" s="49"/>
    </row>
    <row r="104" spans="11:21" ht="16.5" customHeight="1" x14ac:dyDescent="0.25">
      <c r="K104" s="113" t="s">
        <v>1376</v>
      </c>
      <c r="L104" s="114" t="s">
        <v>1377</v>
      </c>
      <c r="M104" s="115"/>
      <c r="N104" s="116"/>
      <c r="O104" s="117"/>
      <c r="Q104" s="113" t="s">
        <v>1520</v>
      </c>
      <c r="R104" s="114" t="s">
        <v>1521</v>
      </c>
      <c r="S104" s="115"/>
      <c r="T104" s="116"/>
      <c r="U104" s="117"/>
    </row>
    <row r="105" spans="11:21" ht="16.5" customHeight="1" x14ac:dyDescent="0.25">
      <c r="K105" s="48" t="s">
        <v>1378</v>
      </c>
      <c r="L105" s="6" t="s">
        <v>1379</v>
      </c>
      <c r="M105" s="9"/>
      <c r="N105" s="8"/>
      <c r="O105" s="49"/>
      <c r="Q105" s="48" t="s">
        <v>1522</v>
      </c>
      <c r="R105" s="6" t="s">
        <v>1523</v>
      </c>
      <c r="S105" s="9"/>
      <c r="T105" s="8"/>
      <c r="U105" s="49"/>
    </row>
    <row r="106" spans="11:21" ht="16.5" customHeight="1" x14ac:dyDescent="0.25">
      <c r="K106" s="113" t="s">
        <v>1380</v>
      </c>
      <c r="L106" s="114" t="s">
        <v>1381</v>
      </c>
      <c r="M106" s="115"/>
      <c r="N106" s="116"/>
      <c r="O106" s="117"/>
      <c r="P106" s="1"/>
      <c r="Q106" s="113" t="s">
        <v>1524</v>
      </c>
      <c r="R106" s="114" t="s">
        <v>1525</v>
      </c>
      <c r="S106" s="115"/>
      <c r="T106" s="116"/>
      <c r="U106" s="117"/>
    </row>
    <row r="107" spans="11:21" ht="16.5" customHeight="1" x14ac:dyDescent="0.25">
      <c r="K107" s="48" t="s">
        <v>1382</v>
      </c>
      <c r="L107" s="6" t="s">
        <v>1383</v>
      </c>
      <c r="M107" s="9"/>
      <c r="N107" s="8"/>
      <c r="O107" s="49"/>
      <c r="Q107" s="48" t="s">
        <v>1526</v>
      </c>
      <c r="R107" s="6" t="s">
        <v>1527</v>
      </c>
      <c r="S107" s="9"/>
      <c r="T107" s="8"/>
      <c r="U107" s="49"/>
    </row>
    <row r="108" spans="11:21" ht="16.5" customHeight="1" x14ac:dyDescent="0.25">
      <c r="K108" s="113" t="s">
        <v>1384</v>
      </c>
      <c r="L108" s="114" t="s">
        <v>1385</v>
      </c>
      <c r="M108" s="115"/>
      <c r="N108" s="116"/>
      <c r="O108" s="117"/>
      <c r="Q108" s="113" t="s">
        <v>1528</v>
      </c>
      <c r="R108" s="114" t="s">
        <v>1529</v>
      </c>
      <c r="S108" s="115"/>
      <c r="T108" s="116"/>
      <c r="U108" s="117"/>
    </row>
    <row r="109" spans="11:21" ht="16.5" customHeight="1" x14ac:dyDescent="0.25">
      <c r="K109" s="48"/>
      <c r="L109" s="6"/>
      <c r="M109" s="7"/>
      <c r="N109" s="6"/>
      <c r="O109" s="49"/>
      <c r="Q109" s="48" t="s">
        <v>1530</v>
      </c>
      <c r="R109" s="6" t="s">
        <v>1531</v>
      </c>
      <c r="S109" s="9"/>
      <c r="T109" s="8"/>
      <c r="U109" s="49"/>
    </row>
    <row r="110" spans="11:21" ht="16.5" customHeight="1" x14ac:dyDescent="0.25">
      <c r="K110" s="113"/>
      <c r="L110" s="114"/>
      <c r="M110" s="140"/>
      <c r="N110" s="114"/>
      <c r="O110" s="117"/>
      <c r="Q110" s="113" t="s">
        <v>1532</v>
      </c>
      <c r="R110" s="114" t="s">
        <v>1533</v>
      </c>
      <c r="S110" s="115"/>
      <c r="T110" s="116"/>
      <c r="U110" s="117"/>
    </row>
    <row r="111" spans="11:21" ht="16.5" customHeight="1" x14ac:dyDescent="0.25">
      <c r="K111" s="48"/>
      <c r="L111" s="6"/>
      <c r="M111" s="7"/>
      <c r="N111" s="6"/>
      <c r="O111" s="49"/>
      <c r="Q111" s="48"/>
      <c r="R111" s="6"/>
      <c r="S111" s="7"/>
      <c r="T111" s="6"/>
      <c r="U111" s="49"/>
    </row>
    <row r="112" spans="11:21" ht="16.5" customHeight="1" x14ac:dyDescent="0.25">
      <c r="K112" s="113"/>
      <c r="L112" s="114"/>
      <c r="M112" s="140"/>
      <c r="N112" s="114"/>
      <c r="O112" s="117"/>
      <c r="Q112" s="113"/>
      <c r="R112" s="114"/>
      <c r="S112" s="140"/>
      <c r="T112" s="114"/>
      <c r="U112" s="117"/>
    </row>
    <row r="113" spans="11:21" ht="16.5" customHeight="1" x14ac:dyDescent="0.25">
      <c r="K113" s="48"/>
      <c r="L113" s="6"/>
      <c r="M113" s="7"/>
      <c r="N113" s="6"/>
      <c r="O113" s="49"/>
      <c r="Q113" s="48"/>
      <c r="R113" s="6"/>
      <c r="S113" s="7"/>
      <c r="T113" s="6"/>
      <c r="U113" s="49"/>
    </row>
    <row r="114" spans="11:21" ht="16.5" customHeight="1" x14ac:dyDescent="0.25">
      <c r="K114" s="113"/>
      <c r="L114" s="114"/>
      <c r="M114" s="140"/>
      <c r="N114" s="114"/>
      <c r="O114" s="117"/>
      <c r="Q114" s="113"/>
      <c r="R114" s="114"/>
      <c r="S114" s="140"/>
      <c r="T114" s="114"/>
      <c r="U114" s="117"/>
    </row>
    <row r="115" spans="11:21" ht="16.5" customHeight="1" x14ac:dyDescent="0.25">
      <c r="K115" s="48"/>
      <c r="L115" s="6"/>
      <c r="M115" s="7"/>
      <c r="N115" s="6"/>
      <c r="O115" s="49"/>
      <c r="Q115" s="48"/>
      <c r="R115" s="6"/>
      <c r="S115" s="7"/>
      <c r="T115" s="6"/>
      <c r="U115" s="49"/>
    </row>
    <row r="116" spans="11:21" ht="16.5" customHeight="1" x14ac:dyDescent="0.25">
      <c r="K116" s="118"/>
      <c r="L116" s="119"/>
      <c r="M116" s="345"/>
      <c r="N116" s="119"/>
      <c r="O116" s="120"/>
      <c r="Q116" s="118"/>
      <c r="R116" s="119"/>
      <c r="S116" s="345"/>
      <c r="T116" s="119"/>
      <c r="U116" s="120"/>
    </row>
    <row r="169" spans="1:19" s="64" customFormat="1" ht="16.5" customHeight="1" x14ac:dyDescent="0.25">
      <c r="A169" s="65"/>
      <c r="B169"/>
      <c r="C169"/>
      <c r="D169"/>
      <c r="E169"/>
      <c r="F169"/>
      <c r="G169"/>
      <c r="H169"/>
      <c r="J169"/>
      <c r="K169"/>
      <c r="L169"/>
      <c r="M169" s="28"/>
      <c r="N169"/>
      <c r="O169"/>
      <c r="P169"/>
      <c r="Q169"/>
      <c r="R169"/>
      <c r="S169" s="28"/>
    </row>
    <row r="170" spans="1:19" s="64" customFormat="1" ht="16.5" customHeight="1" x14ac:dyDescent="0.25">
      <c r="A170" s="65"/>
      <c r="B170" s="1"/>
      <c r="C170" s="1"/>
      <c r="D170" s="1"/>
      <c r="E170" s="1"/>
      <c r="F170" s="1"/>
      <c r="G170" s="1"/>
      <c r="H170" s="1"/>
      <c r="J170"/>
      <c r="K170"/>
      <c r="L170"/>
      <c r="M170" s="28"/>
      <c r="N170"/>
      <c r="O170"/>
      <c r="P170"/>
      <c r="Q170"/>
      <c r="R170"/>
      <c r="S170" s="28"/>
    </row>
    <row r="171" spans="1:19" s="64" customFormat="1" ht="16.5" customHeight="1" x14ac:dyDescent="0.25">
      <c r="A171" s="65"/>
      <c r="B171" s="4"/>
      <c r="C171" s="1"/>
      <c r="D171" s="1"/>
      <c r="E171" s="1"/>
      <c r="F171" s="1"/>
      <c r="G171" s="1"/>
      <c r="H171" s="1"/>
      <c r="J171"/>
      <c r="K171"/>
      <c r="L171"/>
      <c r="M171" s="28"/>
      <c r="N171"/>
      <c r="O171"/>
      <c r="P171"/>
      <c r="Q171"/>
      <c r="R171"/>
      <c r="S171" s="28"/>
    </row>
    <row r="172" spans="1:19" s="64" customFormat="1" ht="16.5" customHeight="1" x14ac:dyDescent="0.25">
      <c r="A172" s="65"/>
      <c r="B172"/>
      <c r="C172"/>
      <c r="D172"/>
      <c r="E172"/>
      <c r="F172"/>
      <c r="G172"/>
      <c r="H172"/>
      <c r="J172"/>
      <c r="K172"/>
      <c r="L172"/>
      <c r="M172" s="28"/>
      <c r="N172"/>
      <c r="O172"/>
      <c r="P172"/>
      <c r="Q172"/>
      <c r="R172"/>
      <c r="S172" s="28"/>
    </row>
    <row r="173" spans="1:19" s="64" customFormat="1" ht="16.5" customHeight="1" x14ac:dyDescent="0.25">
      <c r="A173" s="65"/>
      <c r="B173" s="5"/>
      <c r="C173" s="5"/>
      <c r="D173" s="3"/>
      <c r="E173" s="6"/>
      <c r="F173" s="7"/>
      <c r="G173" s="7"/>
      <c r="H173" s="6"/>
      <c r="J173"/>
      <c r="K173"/>
      <c r="L173"/>
      <c r="M173" s="28"/>
      <c r="N173"/>
      <c r="O173"/>
      <c r="P173"/>
      <c r="Q173"/>
      <c r="R173"/>
      <c r="S173" s="28"/>
    </row>
    <row r="174" spans="1:19" s="64" customFormat="1" ht="16.5" customHeight="1" x14ac:dyDescent="0.25">
      <c r="A174" s="65"/>
      <c r="B174" s="5"/>
      <c r="C174" s="5"/>
      <c r="D174" s="3"/>
      <c r="E174" s="6"/>
      <c r="F174" s="3"/>
      <c r="G174" s="3"/>
      <c r="H174" s="6"/>
      <c r="J174"/>
      <c r="K174"/>
      <c r="L174"/>
      <c r="M174" s="28"/>
      <c r="N174"/>
      <c r="O174"/>
      <c r="P174"/>
      <c r="Q174"/>
      <c r="R174"/>
      <c r="S174" s="28"/>
    </row>
    <row r="175" spans="1:19" s="64" customFormat="1" ht="16.5" customHeight="1" x14ac:dyDescent="0.25">
      <c r="A175" s="65"/>
      <c r="B175" s="5"/>
      <c r="C175" s="5"/>
      <c r="D175" s="6"/>
      <c r="E175" s="6"/>
      <c r="F175" s="6"/>
      <c r="G175" s="6"/>
      <c r="H175" s="6"/>
      <c r="J175"/>
      <c r="K175"/>
      <c r="L175"/>
      <c r="M175" s="28"/>
      <c r="N175"/>
      <c r="O175"/>
      <c r="P175"/>
      <c r="Q175"/>
      <c r="R175"/>
      <c r="S175" s="28"/>
    </row>
    <row r="176" spans="1:19" s="64" customFormat="1" ht="16.5" customHeight="1" x14ac:dyDescent="0.25">
      <c r="A176" s="65"/>
      <c r="B176" s="5"/>
      <c r="C176" s="5"/>
      <c r="D176" s="3"/>
      <c r="E176" s="6"/>
      <c r="F176" s="3"/>
      <c r="G176" s="3"/>
      <c r="H176" s="6"/>
      <c r="J176"/>
      <c r="K176"/>
      <c r="L176"/>
      <c r="M176" s="28"/>
      <c r="N176"/>
      <c r="O176"/>
      <c r="P176"/>
      <c r="Q176"/>
      <c r="R176"/>
      <c r="S176" s="28"/>
    </row>
    <row r="177" spans="1:19" s="64" customFormat="1" ht="16.5" customHeight="1" x14ac:dyDescent="0.25">
      <c r="A177" s="65"/>
      <c r="B177" s="5"/>
      <c r="C177" s="5"/>
      <c r="D177" s="3"/>
      <c r="E177" s="6"/>
      <c r="F177" s="3"/>
      <c r="G177" s="3"/>
      <c r="H177" s="6"/>
      <c r="J177"/>
      <c r="K177"/>
      <c r="L177"/>
      <c r="M177" s="28"/>
      <c r="N177"/>
      <c r="O177"/>
      <c r="P177"/>
      <c r="Q177"/>
      <c r="R177"/>
      <c r="S177" s="28"/>
    </row>
    <row r="178" spans="1:19" s="64" customFormat="1" ht="16.5" customHeight="1" x14ac:dyDescent="0.25">
      <c r="A178" s="65"/>
      <c r="B178" s="5"/>
      <c r="C178" s="5"/>
      <c r="D178" s="6"/>
      <c r="E178" s="6"/>
      <c r="F178" s="6"/>
      <c r="G178" s="6"/>
      <c r="H178" s="6"/>
      <c r="J178"/>
      <c r="K178"/>
      <c r="L178"/>
      <c r="M178" s="28"/>
      <c r="N178"/>
      <c r="O178"/>
      <c r="P178"/>
      <c r="Q178"/>
      <c r="R178"/>
      <c r="S178" s="28"/>
    </row>
    <row r="179" spans="1:19" s="64" customFormat="1" ht="16.5" customHeight="1" x14ac:dyDescent="0.25">
      <c r="A179" s="65"/>
      <c r="B179" s="5"/>
      <c r="C179" s="5"/>
      <c r="D179" s="3"/>
      <c r="E179" s="6"/>
      <c r="F179" s="3"/>
      <c r="G179" s="3"/>
      <c r="H179" s="6"/>
      <c r="J179"/>
      <c r="K179"/>
      <c r="L179"/>
      <c r="M179" s="28"/>
      <c r="N179"/>
      <c r="O179"/>
      <c r="P179"/>
      <c r="Q179"/>
      <c r="R179"/>
      <c r="S179" s="28"/>
    </row>
    <row r="180" spans="1:19" s="64" customFormat="1" ht="16.5" customHeight="1" x14ac:dyDescent="0.25">
      <c r="A180" s="65"/>
      <c r="B180" s="5"/>
      <c r="C180" s="5"/>
      <c r="D180" s="3"/>
      <c r="E180" s="6"/>
      <c r="F180" s="3"/>
      <c r="G180" s="3"/>
      <c r="H180" s="6"/>
      <c r="J180"/>
      <c r="K180"/>
      <c r="L180"/>
      <c r="M180" s="28"/>
      <c r="N180"/>
      <c r="O180"/>
      <c r="P180"/>
      <c r="Q180"/>
      <c r="R180"/>
      <c r="S180" s="28"/>
    </row>
    <row r="181" spans="1:19" s="64" customFormat="1" ht="16.5" customHeight="1" x14ac:dyDescent="0.25">
      <c r="A181" s="65"/>
      <c r="B181" s="5"/>
      <c r="C181" s="5"/>
      <c r="D181" s="6"/>
      <c r="E181" s="6"/>
      <c r="F181" s="6"/>
      <c r="G181" s="6"/>
      <c r="H181" s="6"/>
      <c r="J181"/>
      <c r="K181"/>
      <c r="L181"/>
      <c r="M181" s="28"/>
      <c r="N181"/>
      <c r="O181"/>
      <c r="P181"/>
      <c r="Q181"/>
      <c r="R181"/>
      <c r="S181" s="28"/>
    </row>
    <row r="182" spans="1:19" s="64" customFormat="1" ht="16.5" customHeight="1" x14ac:dyDescent="0.25">
      <c r="A182" s="65"/>
      <c r="B182" s="5"/>
      <c r="C182" s="5"/>
      <c r="D182" s="3"/>
      <c r="E182" s="6"/>
      <c r="F182" s="3"/>
      <c r="G182" s="3"/>
      <c r="H182" s="6"/>
      <c r="J182"/>
      <c r="K182"/>
      <c r="L182"/>
      <c r="M182" s="28"/>
      <c r="N182"/>
      <c r="O182"/>
      <c r="P182"/>
      <c r="Q182"/>
      <c r="R182"/>
      <c r="S182" s="28"/>
    </row>
    <row r="183" spans="1:19" s="64" customFormat="1" ht="16.5" customHeight="1" x14ac:dyDescent="0.25">
      <c r="A183" s="65"/>
      <c r="B183" s="5"/>
      <c r="C183" s="5"/>
      <c r="D183" s="3"/>
      <c r="E183" s="6"/>
      <c r="F183" s="3"/>
      <c r="G183" s="3"/>
      <c r="H183" s="6"/>
      <c r="J183"/>
      <c r="K183"/>
      <c r="L183"/>
      <c r="M183" s="28"/>
      <c r="N183"/>
      <c r="O183"/>
      <c r="P183"/>
      <c r="Q183"/>
      <c r="R183"/>
      <c r="S183" s="28"/>
    </row>
    <row r="184" spans="1:19" s="64" customFormat="1" ht="16.5" customHeight="1" x14ac:dyDescent="0.25">
      <c r="A184" s="65"/>
      <c r="B184" s="5"/>
      <c r="C184" s="5"/>
      <c r="D184" s="6"/>
      <c r="E184" s="6"/>
      <c r="F184" s="6"/>
      <c r="G184" s="6"/>
      <c r="H184" s="6"/>
      <c r="J184"/>
      <c r="K184"/>
      <c r="L184"/>
      <c r="M184" s="28"/>
      <c r="N184"/>
      <c r="O184"/>
      <c r="P184"/>
      <c r="Q184"/>
      <c r="R184"/>
      <c r="S184" s="28"/>
    </row>
    <row r="185" spans="1:19" s="64" customFormat="1" ht="16.5" customHeight="1" x14ac:dyDescent="0.25">
      <c r="A185" s="65"/>
      <c r="B185" s="5"/>
      <c r="C185" s="5"/>
      <c r="D185" s="3"/>
      <c r="E185" s="6"/>
      <c r="F185" s="3"/>
      <c r="G185" s="3"/>
      <c r="H185" s="6"/>
      <c r="J185"/>
      <c r="K185"/>
      <c r="L185"/>
      <c r="M185" s="28"/>
      <c r="N185"/>
      <c r="O185"/>
      <c r="P185"/>
      <c r="Q185"/>
      <c r="R185"/>
      <c r="S185" s="28"/>
    </row>
    <row r="186" spans="1:19" s="64" customFormat="1" ht="16.5" customHeight="1" x14ac:dyDescent="0.25">
      <c r="A186" s="65"/>
      <c r="B186" s="5"/>
      <c r="C186" s="5"/>
      <c r="D186" s="3"/>
      <c r="E186" s="6"/>
      <c r="F186" s="3"/>
      <c r="G186" s="3"/>
      <c r="H186" s="6"/>
      <c r="J186"/>
      <c r="K186"/>
      <c r="L186"/>
      <c r="M186" s="28"/>
      <c r="N186"/>
      <c r="O186"/>
      <c r="P186"/>
      <c r="Q186"/>
      <c r="R186"/>
      <c r="S186" s="28"/>
    </row>
    <row r="187" spans="1:19" s="64" customFormat="1" ht="16.5" customHeight="1" x14ac:dyDescent="0.25">
      <c r="A187" s="65"/>
      <c r="B187"/>
      <c r="C187"/>
      <c r="D187"/>
      <c r="E187"/>
      <c r="F187"/>
      <c r="G187"/>
      <c r="H187"/>
      <c r="J187"/>
      <c r="K187"/>
      <c r="L187"/>
      <c r="M187" s="28"/>
      <c r="N187"/>
      <c r="O187"/>
      <c r="P187"/>
      <c r="Q187"/>
      <c r="R187"/>
      <c r="S187" s="28"/>
    </row>
  </sheetData>
  <sheetProtection algorithmName="SHA-512" hashValue="qacmZ06z/TNH1//6GGp1gz6XiVYI0v8GtI5GNNCIjmpvfh5aqaaPjhjJDmJxxTfgcVACcDXPwnrAICKVuQPqnA==" saltValue="YsWvPh/Yy3Q9kJHnwRTclQ==" spinCount="100000" sheet="1" objects="1" scenarios="1"/>
  <mergeCells count="3">
    <mergeCell ref="A2:I8"/>
    <mergeCell ref="F55:G55"/>
    <mergeCell ref="F65:G65"/>
  </mergeCells>
  <conditionalFormatting sqref="F55">
    <cfRule type="cellIs" dxfId="27" priority="2" operator="equal">
      <formula>"TAK"</formula>
    </cfRule>
  </conditionalFormatting>
  <conditionalFormatting sqref="F65">
    <cfRule type="cellIs" dxfId="26" priority="1" operator="equal">
      <formula>"TAK"</formula>
    </cfRule>
  </conditionalFormatting>
  <conditionalFormatting sqref="F32:G43">
    <cfRule type="cellIs" dxfId="25" priority="4" operator="equal">
      <formula>"x"</formula>
    </cfRule>
  </conditionalFormatting>
  <conditionalFormatting sqref="H32:H43">
    <cfRule type="cellIs" dxfId="24" priority="3" operator="equal">
      <formula>"x"</formula>
    </cfRule>
  </conditionalFormatting>
  <hyperlinks>
    <hyperlink ref="B24" r:id="rId1" xr:uid="{E5E8ED9C-9D38-46E7-B529-FA95E44FDDE1}"/>
    <hyperlink ref="B17" r:id="rId2" xr:uid="{65D2BFCD-25DA-4825-8FB1-A16E4A3AE23E}"/>
  </hyperlinks>
  <pageMargins left="0.7" right="0.7" top="0.75" bottom="0.75" header="0.3" footer="0.3"/>
  <pageSetup paperSize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10834589-FAB8-451B-A532-6B23954E8178}">
            <xm:f>NOT(ISERROR(SEARCH("=",O1)))</xm:f>
            <xm:f>"="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U1:U1048576 O2:O1048576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17970-1087-4EA6-A65C-28E5B197FD19}">
  <sheetPr>
    <tabColor theme="9" tint="-0.249977111117893"/>
  </sheetPr>
  <dimension ref="A1:U187"/>
  <sheetViews>
    <sheetView zoomScale="90" zoomScaleNormal="90" workbookViewId="0">
      <pane xSplit="9" ySplit="1" topLeftCell="J2" activePane="bottomRight" state="frozen"/>
      <selection pane="topRight" activeCell="M1" sqref="M1"/>
      <selection pane="bottomLeft" activeCell="A2" sqref="A2"/>
      <selection pane="bottomRight" activeCell="J2" sqref="J2"/>
    </sheetView>
  </sheetViews>
  <sheetFormatPr defaultRowHeight="16.5" customHeight="1" x14ac:dyDescent="0.25"/>
  <cols>
    <col min="1" max="1" width="4.5703125" style="65" customWidth="1"/>
    <col min="2" max="2" width="38.140625" customWidth="1"/>
    <col min="3" max="3" width="2.28515625" style="63" customWidth="1"/>
    <col min="4" max="4" width="9" customWidth="1"/>
    <col min="5" max="5" width="2.28515625" customWidth="1"/>
    <col min="6" max="6" width="4" customWidth="1"/>
    <col min="7" max="7" width="2.28515625" customWidth="1"/>
    <col min="8" max="8" width="4" customWidth="1"/>
    <col min="9" max="9" width="4" style="64" customWidth="1"/>
    <col min="10" max="10" width="8" customWidth="1"/>
    <col min="11" max="11" width="10.42578125" customWidth="1"/>
    <col min="12" max="12" width="47.140625" customWidth="1"/>
    <col min="13" max="13" width="14.5703125" style="28" customWidth="1"/>
    <col min="14" max="14" width="21.85546875" customWidth="1"/>
    <col min="15" max="15" width="13.7109375" customWidth="1"/>
    <col min="16" max="16" width="7.42578125" customWidth="1"/>
    <col min="17" max="17" width="10.42578125" customWidth="1"/>
    <col min="18" max="18" width="44" customWidth="1"/>
    <col min="19" max="19" width="14.5703125" style="28" customWidth="1"/>
    <col min="20" max="20" width="21.85546875" customWidth="1"/>
    <col min="21" max="21" width="13.7109375" customWidth="1"/>
  </cols>
  <sheetData>
    <row r="1" spans="1:21" s="197" customFormat="1" ht="27.75" customHeight="1" x14ac:dyDescent="0.3">
      <c r="B1" s="198" t="s">
        <v>424</v>
      </c>
      <c r="C1" s="199" t="s">
        <v>1044</v>
      </c>
      <c r="F1" s="200"/>
      <c r="G1" s="200"/>
      <c r="H1" s="200"/>
      <c r="I1" s="201"/>
      <c r="K1" s="202" t="str">
        <f>IF('KWP - Weryfikacja'!C11&lt;&gt;"",'KWP - Weryfikacja'!C11,"")</f>
        <v/>
      </c>
      <c r="L1" s="199" t="str">
        <f>IF('KWP - Weryfikacja'!C7&lt;&gt;"",'KWP - Weryfikacja'!C7,"")</f>
        <v/>
      </c>
      <c r="M1" s="203"/>
      <c r="N1" s="198" t="str">
        <f>B1</f>
        <v>Korona Widoków Polskich:</v>
      </c>
      <c r="O1" s="199" t="str">
        <f>C1</f>
        <v>NIZINY</v>
      </c>
      <c r="S1" s="204"/>
    </row>
    <row r="2" spans="1:21" ht="16.5" customHeight="1" x14ac:dyDescent="0.25">
      <c r="A2" s="367"/>
      <c r="B2" s="367"/>
      <c r="C2" s="367"/>
      <c r="D2" s="367"/>
      <c r="E2" s="367"/>
      <c r="F2" s="367"/>
      <c r="G2" s="367"/>
      <c r="H2" s="367"/>
      <c r="I2" s="368"/>
      <c r="K2" s="26"/>
      <c r="L2" s="26"/>
      <c r="M2" s="27"/>
    </row>
    <row r="3" spans="1:21" ht="16.5" customHeight="1" x14ac:dyDescent="0.3">
      <c r="A3" s="367"/>
      <c r="B3" s="367"/>
      <c r="C3" s="367"/>
      <c r="D3" s="367"/>
      <c r="E3" s="367"/>
      <c r="F3" s="367"/>
      <c r="G3" s="367"/>
      <c r="H3" s="367"/>
      <c r="I3" s="368"/>
      <c r="K3" s="29"/>
      <c r="L3" s="30"/>
      <c r="M3" s="31"/>
      <c r="N3" s="30"/>
      <c r="O3" s="30"/>
      <c r="Q3" s="29"/>
      <c r="R3" s="30"/>
      <c r="S3" s="31"/>
      <c r="T3" s="30"/>
      <c r="U3" s="30"/>
    </row>
    <row r="4" spans="1:21" ht="18.75" customHeight="1" x14ac:dyDescent="0.25">
      <c r="A4" s="367"/>
      <c r="B4" s="367"/>
      <c r="C4" s="367"/>
      <c r="D4" s="367"/>
      <c r="E4" s="367"/>
      <c r="F4" s="367"/>
      <c r="G4" s="367"/>
      <c r="H4" s="367"/>
      <c r="I4" s="368"/>
      <c r="K4" s="205" t="s">
        <v>1045</v>
      </c>
      <c r="L4" s="206"/>
      <c r="M4" s="207">
        <f>COUNTA(M6:M18)</f>
        <v>0</v>
      </c>
      <c r="N4" s="208"/>
      <c r="O4" s="209">
        <f>COUNTA(O6:O18)</f>
        <v>0</v>
      </c>
      <c r="Q4" s="205" t="s">
        <v>1051</v>
      </c>
      <c r="R4" s="206"/>
      <c r="S4" s="207">
        <f>COUNTA(S6:S18)</f>
        <v>0</v>
      </c>
      <c r="T4" s="208"/>
      <c r="U4" s="209">
        <f>COUNTA(U6:U18)</f>
        <v>0</v>
      </c>
    </row>
    <row r="5" spans="1:21" s="6" customFormat="1" ht="18.75" customHeight="1" x14ac:dyDescent="0.25">
      <c r="A5" s="367"/>
      <c r="B5" s="367"/>
      <c r="C5" s="367"/>
      <c r="D5" s="367"/>
      <c r="E5" s="367"/>
      <c r="F5" s="367"/>
      <c r="G5" s="367"/>
      <c r="H5" s="367"/>
      <c r="I5" s="368"/>
      <c r="J5"/>
      <c r="K5" s="172" t="s">
        <v>0</v>
      </c>
      <c r="L5" s="173" t="s">
        <v>15</v>
      </c>
      <c r="M5" s="174" t="s">
        <v>3</v>
      </c>
      <c r="N5" s="173" t="s">
        <v>16</v>
      </c>
      <c r="O5" s="175" t="s">
        <v>6</v>
      </c>
      <c r="Q5" s="172" t="s">
        <v>0</v>
      </c>
      <c r="R5" s="173" t="s">
        <v>15</v>
      </c>
      <c r="S5" s="174" t="s">
        <v>3</v>
      </c>
      <c r="T5" s="173" t="s">
        <v>16</v>
      </c>
      <c r="U5" s="175" t="s">
        <v>6</v>
      </c>
    </row>
    <row r="6" spans="1:21" ht="16.5" customHeight="1" x14ac:dyDescent="0.25">
      <c r="A6" s="367"/>
      <c r="B6" s="367"/>
      <c r="C6" s="367"/>
      <c r="D6" s="367"/>
      <c r="E6" s="367"/>
      <c r="F6" s="367"/>
      <c r="G6" s="367"/>
      <c r="H6" s="367"/>
      <c r="I6" s="368"/>
      <c r="K6" s="48" t="s">
        <v>1057</v>
      </c>
      <c r="L6" s="6" t="s">
        <v>1058</v>
      </c>
      <c r="M6" s="9"/>
      <c r="N6" s="8"/>
      <c r="O6" s="49"/>
      <c r="Q6" s="48" t="s">
        <v>1155</v>
      </c>
      <c r="R6" s="6" t="s">
        <v>1156</v>
      </c>
      <c r="S6" s="9"/>
      <c r="T6" s="8"/>
      <c r="U6" s="49"/>
    </row>
    <row r="7" spans="1:21" ht="16.5" customHeight="1" x14ac:dyDescent="0.25">
      <c r="A7" s="367"/>
      <c r="B7" s="367"/>
      <c r="C7" s="367"/>
      <c r="D7" s="367"/>
      <c r="E7" s="367"/>
      <c r="F7" s="367"/>
      <c r="G7" s="367"/>
      <c r="H7" s="367"/>
      <c r="I7" s="368"/>
      <c r="K7" s="176" t="s">
        <v>1059</v>
      </c>
      <c r="L7" s="177" t="s">
        <v>1060</v>
      </c>
      <c r="M7" s="168"/>
      <c r="N7" s="169"/>
      <c r="O7" s="179"/>
      <c r="Q7" s="176" t="s">
        <v>1157</v>
      </c>
      <c r="R7" s="177" t="s">
        <v>1158</v>
      </c>
      <c r="S7" s="168"/>
      <c r="T7" s="169"/>
      <c r="U7" s="179"/>
    </row>
    <row r="8" spans="1:21" ht="16.5" customHeight="1" x14ac:dyDescent="0.25">
      <c r="A8" s="367"/>
      <c r="B8" s="367"/>
      <c r="C8" s="367"/>
      <c r="D8" s="367"/>
      <c r="E8" s="367"/>
      <c r="F8" s="367"/>
      <c r="G8" s="367"/>
      <c r="H8" s="367"/>
      <c r="I8" s="368"/>
      <c r="K8" s="48" t="s">
        <v>1061</v>
      </c>
      <c r="L8" s="6" t="s">
        <v>1062</v>
      </c>
      <c r="M8" s="9"/>
      <c r="N8" s="8"/>
      <c r="O8" s="49"/>
      <c r="Q8" s="48" t="s">
        <v>1159</v>
      </c>
      <c r="R8" s="6" t="s">
        <v>1160</v>
      </c>
      <c r="S8" s="9"/>
      <c r="T8" s="8"/>
      <c r="U8" s="49"/>
    </row>
    <row r="9" spans="1:21" ht="16.5" customHeight="1" x14ac:dyDescent="0.25">
      <c r="A9" s="56"/>
      <c r="B9" s="57" t="s">
        <v>436</v>
      </c>
      <c r="C9" s="58"/>
      <c r="D9" s="59"/>
      <c r="E9" s="59"/>
      <c r="F9" s="59"/>
      <c r="G9" s="59"/>
      <c r="H9" s="59"/>
      <c r="I9" s="60"/>
      <c r="K9" s="176" t="s">
        <v>1063</v>
      </c>
      <c r="L9" s="177" t="s">
        <v>1064</v>
      </c>
      <c r="M9" s="168"/>
      <c r="N9" s="169"/>
      <c r="O9" s="179"/>
      <c r="Q9" s="176" t="s">
        <v>1161</v>
      </c>
      <c r="R9" s="177" t="s">
        <v>1162</v>
      </c>
      <c r="S9" s="168"/>
      <c r="T9" s="169"/>
      <c r="U9" s="179"/>
    </row>
    <row r="10" spans="1:21" ht="16.5" customHeight="1" x14ac:dyDescent="0.25">
      <c r="A10" s="61" t="s">
        <v>431</v>
      </c>
      <c r="B10" s="62" t="str">
        <f>"Aby zdobyć KORONĘ w regionie "&amp; C1 &amp;", należy odwiedzić"</f>
        <v>Aby zdobyć KORONĘ w regionie NIZINY, należy odwiedzić</v>
      </c>
      <c r="K10" s="48" t="s">
        <v>1065</v>
      </c>
      <c r="L10" s="6" t="s">
        <v>1066</v>
      </c>
      <c r="M10" s="9"/>
      <c r="N10" s="8"/>
      <c r="O10" s="49"/>
      <c r="Q10" s="48" t="s">
        <v>1163</v>
      </c>
      <c r="R10" s="6" t="s">
        <v>1164</v>
      </c>
      <c r="S10" s="9"/>
      <c r="T10" s="8"/>
      <c r="U10" s="49"/>
    </row>
    <row r="11" spans="1:21" s="1" customFormat="1" ht="16.5" customHeight="1" x14ac:dyDescent="0.25">
      <c r="A11" s="65"/>
      <c r="B11" s="62" t="s">
        <v>1040</v>
      </c>
      <c r="C11" s="63"/>
      <c r="D11"/>
      <c r="E11"/>
      <c r="F11"/>
      <c r="G11"/>
      <c r="H11"/>
      <c r="I11" s="64"/>
      <c r="K11" s="176" t="s">
        <v>1067</v>
      </c>
      <c r="L11" s="177" t="s">
        <v>1068</v>
      </c>
      <c r="M11" s="168"/>
      <c r="N11" s="169"/>
      <c r="O11" s="179"/>
      <c r="Q11" s="176" t="s">
        <v>1165</v>
      </c>
      <c r="R11" s="177" t="s">
        <v>1166</v>
      </c>
      <c r="S11" s="168"/>
      <c r="T11" s="169"/>
      <c r="U11" s="179"/>
    </row>
    <row r="12" spans="1:21" ht="16.5" customHeight="1" x14ac:dyDescent="0.25">
      <c r="A12" s="61" t="s">
        <v>431</v>
      </c>
      <c r="B12" s="62" t="s">
        <v>1041</v>
      </c>
      <c r="K12" s="48" t="s">
        <v>1069</v>
      </c>
      <c r="L12" s="6" t="s">
        <v>1070</v>
      </c>
      <c r="M12" s="9"/>
      <c r="N12" s="8"/>
      <c r="O12" s="49"/>
      <c r="Q12" s="48" t="s">
        <v>1167</v>
      </c>
      <c r="R12" s="6" t="s">
        <v>1168</v>
      </c>
      <c r="S12" s="9"/>
      <c r="T12" s="8"/>
      <c r="U12" s="49"/>
    </row>
    <row r="13" spans="1:21" ht="16.5" customHeight="1" x14ac:dyDescent="0.25">
      <c r="B13" s="62" t="s">
        <v>1042</v>
      </c>
      <c r="K13" s="176" t="s">
        <v>1071</v>
      </c>
      <c r="L13" s="177" t="s">
        <v>1072</v>
      </c>
      <c r="M13" s="168"/>
      <c r="N13" s="169"/>
      <c r="O13" s="179"/>
      <c r="Q13" s="176" t="s">
        <v>1169</v>
      </c>
      <c r="R13" s="177" t="s">
        <v>1170</v>
      </c>
      <c r="S13" s="168"/>
      <c r="T13" s="169"/>
      <c r="U13" s="179"/>
    </row>
    <row r="14" spans="1:21" ht="16.5" customHeight="1" x14ac:dyDescent="0.25">
      <c r="A14" s="61" t="s">
        <v>431</v>
      </c>
      <c r="B14" s="62" t="s">
        <v>1043</v>
      </c>
      <c r="K14" s="48" t="s">
        <v>1073</v>
      </c>
      <c r="L14" s="6" t="s">
        <v>1074</v>
      </c>
      <c r="M14" s="9"/>
      <c r="N14" s="8"/>
      <c r="O14" s="49"/>
      <c r="Q14" s="48" t="s">
        <v>1171</v>
      </c>
      <c r="R14" s="6" t="s">
        <v>1172</v>
      </c>
      <c r="S14" s="9"/>
      <c r="T14" s="8"/>
      <c r="U14" s="49"/>
    </row>
    <row r="15" spans="1:21" ht="16.5" customHeight="1" x14ac:dyDescent="0.25">
      <c r="A15" s="61" t="s">
        <v>431</v>
      </c>
      <c r="B15" s="62" t="s">
        <v>445</v>
      </c>
      <c r="K15" s="176"/>
      <c r="L15" s="177"/>
      <c r="M15" s="178"/>
      <c r="N15" s="177"/>
      <c r="O15" s="179"/>
      <c r="Q15" s="176" t="s">
        <v>1173</v>
      </c>
      <c r="R15" s="177" t="s">
        <v>1174</v>
      </c>
      <c r="S15" s="168"/>
      <c r="T15" s="169"/>
      <c r="U15" s="179"/>
    </row>
    <row r="16" spans="1:21" ht="16.5" customHeight="1" x14ac:dyDescent="0.25">
      <c r="B16" s="62" t="s">
        <v>446</v>
      </c>
      <c r="K16" s="48"/>
      <c r="L16" s="6"/>
      <c r="M16" s="7"/>
      <c r="N16" s="6"/>
      <c r="O16" s="49"/>
      <c r="Q16" s="48" t="s">
        <v>1175</v>
      </c>
      <c r="R16" s="6" t="s">
        <v>1176</v>
      </c>
      <c r="S16" s="9"/>
      <c r="T16" s="8"/>
      <c r="U16" s="49"/>
    </row>
    <row r="17" spans="1:21" ht="16.5" customHeight="1" x14ac:dyDescent="0.25">
      <c r="A17" s="61"/>
      <c r="B17" s="72" t="s">
        <v>447</v>
      </c>
      <c r="K17" s="176"/>
      <c r="L17" s="177"/>
      <c r="M17" s="178"/>
      <c r="N17" s="177"/>
      <c r="O17" s="179"/>
      <c r="Q17" s="176" t="s">
        <v>1177</v>
      </c>
      <c r="R17" s="177" t="s">
        <v>1178</v>
      </c>
      <c r="S17" s="168"/>
      <c r="T17" s="169"/>
      <c r="U17" s="179"/>
    </row>
    <row r="18" spans="1:21" ht="16.5" customHeight="1" x14ac:dyDescent="0.25">
      <c r="B18" s="62"/>
      <c r="K18" s="180"/>
      <c r="L18" s="181"/>
      <c r="M18" s="182"/>
      <c r="N18" s="181"/>
      <c r="O18" s="183"/>
      <c r="Q18" s="180" t="s">
        <v>1179</v>
      </c>
      <c r="R18" s="181" t="s">
        <v>1180</v>
      </c>
      <c r="S18" s="170"/>
      <c r="T18" s="171"/>
      <c r="U18" s="183"/>
    </row>
    <row r="19" spans="1:21" ht="16.5" customHeight="1" x14ac:dyDescent="0.25">
      <c r="A19" s="56"/>
      <c r="B19" s="73" t="s">
        <v>435</v>
      </c>
      <c r="C19" s="58"/>
      <c r="D19" s="59"/>
      <c r="E19" s="59"/>
      <c r="F19" s="59"/>
      <c r="G19" s="59"/>
      <c r="H19" s="59"/>
      <c r="I19" s="60"/>
    </row>
    <row r="20" spans="1:21" ht="16.5" customHeight="1" x14ac:dyDescent="0.25">
      <c r="A20" s="61" t="s">
        <v>431</v>
      </c>
      <c r="B20" s="103" t="s">
        <v>444</v>
      </c>
      <c r="K20" s="205" t="s">
        <v>1046</v>
      </c>
      <c r="L20" s="206"/>
      <c r="M20" s="207">
        <f>COUNTA(M22:M34)</f>
        <v>0</v>
      </c>
      <c r="N20" s="208"/>
      <c r="O20" s="209">
        <f>COUNTA(O22:O34)</f>
        <v>0</v>
      </c>
      <c r="Q20" s="205" t="s">
        <v>1052</v>
      </c>
      <c r="R20" s="206"/>
      <c r="S20" s="207">
        <f>COUNTA(S22:S34)</f>
        <v>0</v>
      </c>
      <c r="T20" s="208"/>
      <c r="U20" s="209">
        <f>COUNTA(U22:U34)</f>
        <v>0</v>
      </c>
    </row>
    <row r="21" spans="1:21" ht="16.5" customHeight="1" x14ac:dyDescent="0.25">
      <c r="A21" s="61" t="s">
        <v>431</v>
      </c>
      <c r="B21" s="62" t="s">
        <v>432</v>
      </c>
      <c r="K21" s="172" t="s">
        <v>0</v>
      </c>
      <c r="L21" s="173" t="s">
        <v>15</v>
      </c>
      <c r="M21" s="174" t="s">
        <v>3</v>
      </c>
      <c r="N21" s="173" t="s">
        <v>16</v>
      </c>
      <c r="O21" s="175" t="s">
        <v>6</v>
      </c>
      <c r="P21" s="6"/>
      <c r="Q21" s="172" t="s">
        <v>0</v>
      </c>
      <c r="R21" s="173" t="s">
        <v>15</v>
      </c>
      <c r="S21" s="174" t="s">
        <v>3</v>
      </c>
      <c r="T21" s="173" t="s">
        <v>16</v>
      </c>
      <c r="U21" s="175" t="s">
        <v>6</v>
      </c>
    </row>
    <row r="22" spans="1:21" ht="16.5" customHeight="1" x14ac:dyDescent="0.25">
      <c r="A22" s="61" t="s">
        <v>431</v>
      </c>
      <c r="B22" s="62" t="s">
        <v>437</v>
      </c>
      <c r="K22" s="48" t="s">
        <v>1075</v>
      </c>
      <c r="L22" s="6" t="s">
        <v>1076</v>
      </c>
      <c r="M22" s="9"/>
      <c r="N22" s="8"/>
      <c r="O22" s="49"/>
      <c r="Q22" s="48" t="s">
        <v>1181</v>
      </c>
      <c r="R22" s="6" t="s">
        <v>1182</v>
      </c>
      <c r="S22" s="9"/>
      <c r="T22" s="8"/>
      <c r="U22" s="49"/>
    </row>
    <row r="23" spans="1:21" ht="16.5" customHeight="1" x14ac:dyDescent="0.25">
      <c r="B23" s="62" t="s">
        <v>443</v>
      </c>
      <c r="K23" s="176" t="s">
        <v>1077</v>
      </c>
      <c r="L23" s="177" t="s">
        <v>1078</v>
      </c>
      <c r="M23" s="168"/>
      <c r="N23" s="169"/>
      <c r="O23" s="179"/>
      <c r="Q23" s="176" t="s">
        <v>1183</v>
      </c>
      <c r="R23" s="177" t="s">
        <v>1184</v>
      </c>
      <c r="S23" s="168"/>
      <c r="T23" s="169"/>
      <c r="U23" s="179"/>
    </row>
    <row r="24" spans="1:21" ht="16.5" customHeight="1" x14ac:dyDescent="0.25">
      <c r="B24" s="25" t="s">
        <v>438</v>
      </c>
      <c r="K24" s="48" t="s">
        <v>1079</v>
      </c>
      <c r="L24" s="6" t="s">
        <v>1080</v>
      </c>
      <c r="M24" s="9"/>
      <c r="N24" s="8"/>
      <c r="O24" s="49"/>
      <c r="Q24" s="48" t="s">
        <v>1185</v>
      </c>
      <c r="R24" s="6" t="s">
        <v>1186</v>
      </c>
      <c r="S24" s="9"/>
      <c r="T24" s="8"/>
      <c r="U24" s="49"/>
    </row>
    <row r="25" spans="1:21" ht="16.5" customHeight="1" x14ac:dyDescent="0.25">
      <c r="K25" s="176" t="s">
        <v>1081</v>
      </c>
      <c r="L25" s="177" t="s">
        <v>1082</v>
      </c>
      <c r="M25" s="168"/>
      <c r="N25" s="169"/>
      <c r="O25" s="179"/>
      <c r="Q25" s="176" t="s">
        <v>1187</v>
      </c>
      <c r="R25" s="177" t="s">
        <v>1188</v>
      </c>
      <c r="S25" s="168"/>
      <c r="T25" s="169"/>
      <c r="U25" s="179"/>
    </row>
    <row r="26" spans="1:21" ht="16.5" customHeight="1" x14ac:dyDescent="0.25">
      <c r="F26" s="74"/>
      <c r="G26" s="74"/>
      <c r="H26" s="75"/>
      <c r="K26" s="48" t="s">
        <v>1083</v>
      </c>
      <c r="L26" s="6" t="s">
        <v>1084</v>
      </c>
      <c r="M26" s="9"/>
      <c r="N26" s="8"/>
      <c r="O26" s="49"/>
      <c r="Q26" s="48" t="s">
        <v>1189</v>
      </c>
      <c r="R26" s="6" t="s">
        <v>1190</v>
      </c>
      <c r="S26" s="9"/>
      <c r="T26" s="8"/>
      <c r="U26" s="49"/>
    </row>
    <row r="27" spans="1:21" ht="16.5" customHeight="1" x14ac:dyDescent="0.25">
      <c r="A27" s="56"/>
      <c r="B27" s="57" t="s">
        <v>440</v>
      </c>
      <c r="C27" s="58"/>
      <c r="D27" s="59"/>
      <c r="E27" s="59"/>
      <c r="F27" s="59"/>
      <c r="G27" s="59"/>
      <c r="H27" s="59"/>
      <c r="I27" s="60"/>
      <c r="K27" s="176" t="s">
        <v>1085</v>
      </c>
      <c r="L27" s="177" t="s">
        <v>1086</v>
      </c>
      <c r="M27" s="168"/>
      <c r="N27" s="169"/>
      <c r="O27" s="179"/>
      <c r="P27" s="1"/>
      <c r="Q27" s="176" t="s">
        <v>1191</v>
      </c>
      <c r="R27" s="177" t="s">
        <v>1192</v>
      </c>
      <c r="S27" s="168"/>
      <c r="T27" s="169"/>
      <c r="U27" s="179"/>
    </row>
    <row r="28" spans="1:21" ht="16.5" customHeight="1" x14ac:dyDescent="0.25">
      <c r="B28" s="76" t="s">
        <v>441</v>
      </c>
      <c r="F28" s="311"/>
      <c r="G28" s="77"/>
      <c r="H28" s="312"/>
      <c r="K28" s="48"/>
      <c r="L28" s="6"/>
      <c r="M28" s="7"/>
      <c r="N28" s="6"/>
      <c r="O28" s="49"/>
      <c r="Q28" s="48" t="s">
        <v>1193</v>
      </c>
      <c r="R28" s="6" t="s">
        <v>1194</v>
      </c>
      <c r="S28" s="9"/>
      <c r="T28" s="8"/>
      <c r="U28" s="49"/>
    </row>
    <row r="29" spans="1:21" ht="16.5" customHeight="1" x14ac:dyDescent="0.25">
      <c r="F29" s="311"/>
      <c r="G29" s="77"/>
      <c r="H29" s="312"/>
      <c r="K29" s="176"/>
      <c r="L29" s="177"/>
      <c r="M29" s="178"/>
      <c r="N29" s="177"/>
      <c r="O29" s="179"/>
      <c r="Q29" s="176"/>
      <c r="R29" s="177"/>
      <c r="S29" s="178"/>
      <c r="T29" s="177"/>
      <c r="U29" s="179"/>
    </row>
    <row r="30" spans="1:21" ht="16.5" customHeight="1" x14ac:dyDescent="0.25">
      <c r="B30" s="78" t="s">
        <v>429</v>
      </c>
      <c r="D30" s="78" t="s">
        <v>425</v>
      </c>
      <c r="F30" s="78" t="s">
        <v>1758</v>
      </c>
      <c r="G30" s="77"/>
      <c r="H30" s="313" t="s">
        <v>1759</v>
      </c>
      <c r="K30" s="48"/>
      <c r="L30" s="6"/>
      <c r="M30" s="7"/>
      <c r="N30" s="6"/>
      <c r="O30" s="49"/>
      <c r="Q30" s="48"/>
      <c r="R30" s="6"/>
      <c r="S30" s="7"/>
      <c r="T30" s="6"/>
      <c r="U30" s="49"/>
    </row>
    <row r="31" spans="1:21" ht="16.5" customHeight="1" x14ac:dyDescent="0.25">
      <c r="K31" s="176"/>
      <c r="L31" s="177"/>
      <c r="M31" s="178"/>
      <c r="N31" s="177"/>
      <c r="O31" s="179"/>
      <c r="Q31" s="176"/>
      <c r="R31" s="177"/>
      <c r="S31" s="178"/>
      <c r="T31" s="177"/>
      <c r="U31" s="179"/>
    </row>
    <row r="32" spans="1:21" ht="16.5" customHeight="1" x14ac:dyDescent="0.25">
      <c r="B32" s="210" t="str">
        <f>PROPER(K4)</f>
        <v>Nizina Śląsko-Łużycka</v>
      </c>
      <c r="C32" s="80"/>
      <c r="D32" s="81">
        <f>(M4)</f>
        <v>0</v>
      </c>
      <c r="E32" s="82"/>
      <c r="F32" s="80" t="str">
        <f>IF(D32&gt;2,"x","")</f>
        <v/>
      </c>
      <c r="G32" s="80"/>
      <c r="H32" s="80" t="str">
        <f>IF(D32&gt;5,"x","")</f>
        <v/>
      </c>
      <c r="K32" s="48"/>
      <c r="L32" s="6"/>
      <c r="M32" s="7"/>
      <c r="N32" s="6"/>
      <c r="O32" s="49"/>
      <c r="Q32" s="48"/>
      <c r="R32" s="6"/>
      <c r="S32" s="7"/>
      <c r="T32" s="6"/>
      <c r="U32" s="49"/>
    </row>
    <row r="33" spans="1:21" ht="16.5" customHeight="1" x14ac:dyDescent="0.25">
      <c r="B33" s="211" t="str">
        <f>PROPER(K20)</f>
        <v>Obniżenie Milicko-Głogowskie</v>
      </c>
      <c r="C33" s="3"/>
      <c r="D33" s="84">
        <f>(M20)</f>
        <v>0</v>
      </c>
      <c r="E33" s="6"/>
      <c r="F33" s="3" t="str">
        <f t="shared" ref="F33:F43" si="0">IF(D33&gt;2,"x","")</f>
        <v/>
      </c>
      <c r="G33" s="3"/>
      <c r="H33" s="3" t="str">
        <f t="shared" ref="H33:H43" si="1">IF(D33&gt;5,"x","")</f>
        <v/>
      </c>
      <c r="K33" s="176"/>
      <c r="L33" s="177"/>
      <c r="M33" s="178"/>
      <c r="N33" s="177"/>
      <c r="O33" s="179"/>
      <c r="Q33" s="176"/>
      <c r="R33" s="177"/>
      <c r="S33" s="178"/>
      <c r="T33" s="177"/>
      <c r="U33" s="179"/>
    </row>
    <row r="34" spans="1:21" ht="16.5" customHeight="1" x14ac:dyDescent="0.25">
      <c r="B34" s="210" t="str">
        <f>PROPER(K36)</f>
        <v>Wał Trzebnicki</v>
      </c>
      <c r="C34" s="80"/>
      <c r="D34" s="81">
        <f>(M36)</f>
        <v>0</v>
      </c>
      <c r="E34" s="82"/>
      <c r="F34" s="80" t="str">
        <f t="shared" si="0"/>
        <v/>
      </c>
      <c r="G34" s="80"/>
      <c r="H34" s="80" t="str">
        <f t="shared" si="1"/>
        <v/>
      </c>
      <c r="K34" s="180"/>
      <c r="L34" s="181"/>
      <c r="M34" s="182"/>
      <c r="N34" s="181"/>
      <c r="O34" s="183"/>
      <c r="Q34" s="180"/>
      <c r="R34" s="181"/>
      <c r="S34" s="182"/>
      <c r="T34" s="181"/>
      <c r="U34" s="183"/>
    </row>
    <row r="35" spans="1:21" ht="16.5" customHeight="1" x14ac:dyDescent="0.25">
      <c r="B35" s="211" t="str">
        <f>PROPER(K52)</f>
        <v>Nizina Śląska</v>
      </c>
      <c r="C35" s="3"/>
      <c r="D35" s="84">
        <f>(M52)</f>
        <v>0</v>
      </c>
      <c r="E35" s="6"/>
      <c r="F35" s="3" t="str">
        <f t="shared" si="0"/>
        <v/>
      </c>
      <c r="G35" s="3"/>
      <c r="H35" s="3" t="str">
        <f t="shared" si="1"/>
        <v/>
      </c>
    </row>
    <row r="36" spans="1:21" ht="16.5" customHeight="1" x14ac:dyDescent="0.25">
      <c r="B36" s="210" t="str">
        <f>PROPER(K68)</f>
        <v>Nizina Południowowielkopolska</v>
      </c>
      <c r="C36" s="80"/>
      <c r="D36" s="81">
        <f>(M68)</f>
        <v>0</v>
      </c>
      <c r="E36" s="82"/>
      <c r="F36" s="80" t="str">
        <f t="shared" si="0"/>
        <v/>
      </c>
      <c r="G36" s="80"/>
      <c r="H36" s="80" t="str">
        <f t="shared" si="1"/>
        <v/>
      </c>
      <c r="K36" s="205" t="s">
        <v>1047</v>
      </c>
      <c r="L36" s="206"/>
      <c r="M36" s="207">
        <f>COUNTA(M38:M50)</f>
        <v>0</v>
      </c>
      <c r="N36" s="208"/>
      <c r="O36" s="209">
        <f>COUNTA(O38:O50)</f>
        <v>0</v>
      </c>
      <c r="Q36" s="205" t="s">
        <v>1053</v>
      </c>
      <c r="R36" s="206"/>
      <c r="S36" s="207">
        <f>COUNTA(S38:S50)</f>
        <v>0</v>
      </c>
      <c r="T36" s="208"/>
      <c r="U36" s="209">
        <f>COUNTA(U38:U50)</f>
        <v>0</v>
      </c>
    </row>
    <row r="37" spans="1:21" ht="16.5" customHeight="1" x14ac:dyDescent="0.25">
      <c r="B37" s="211" t="str">
        <f>PROPER(K84)</f>
        <v>Wzniesienia Południowomazowieckie</v>
      </c>
      <c r="C37" s="3"/>
      <c r="D37" s="84">
        <f>(M84)</f>
        <v>0</v>
      </c>
      <c r="E37" s="6"/>
      <c r="F37" s="3" t="str">
        <f t="shared" si="0"/>
        <v/>
      </c>
      <c r="G37" s="3"/>
      <c r="H37" s="3" t="str">
        <f t="shared" si="1"/>
        <v/>
      </c>
      <c r="K37" s="172" t="s">
        <v>0</v>
      </c>
      <c r="L37" s="173" t="s">
        <v>15</v>
      </c>
      <c r="M37" s="174" t="s">
        <v>3</v>
      </c>
      <c r="N37" s="173" t="s">
        <v>16</v>
      </c>
      <c r="O37" s="175" t="s">
        <v>6</v>
      </c>
      <c r="P37" s="6"/>
      <c r="Q37" s="172" t="s">
        <v>0</v>
      </c>
      <c r="R37" s="173" t="s">
        <v>15</v>
      </c>
      <c r="S37" s="174" t="s">
        <v>3</v>
      </c>
      <c r="T37" s="173" t="s">
        <v>16</v>
      </c>
      <c r="U37" s="175" t="s">
        <v>6</v>
      </c>
    </row>
    <row r="38" spans="1:21" ht="16.5" customHeight="1" x14ac:dyDescent="0.25">
      <c r="B38" s="210" t="str">
        <f>PROPER(Q4)</f>
        <v>Nizina Środkowomazowiecka</v>
      </c>
      <c r="C38" s="85"/>
      <c r="D38" s="81">
        <f>(S4)</f>
        <v>0</v>
      </c>
      <c r="E38" s="86"/>
      <c r="F38" s="80" t="str">
        <f t="shared" si="0"/>
        <v/>
      </c>
      <c r="G38" s="80"/>
      <c r="H38" s="80" t="str">
        <f t="shared" si="1"/>
        <v/>
      </c>
      <c r="K38" s="48" t="s">
        <v>1087</v>
      </c>
      <c r="L38" s="6" t="s">
        <v>1088</v>
      </c>
      <c r="M38" s="9"/>
      <c r="N38" s="8"/>
      <c r="O38" s="49"/>
      <c r="Q38" s="48" t="s">
        <v>1195</v>
      </c>
      <c r="R38" s="6" t="s">
        <v>1196</v>
      </c>
      <c r="S38" s="9"/>
      <c r="T38" s="8"/>
      <c r="U38" s="49"/>
    </row>
    <row r="39" spans="1:21" ht="16.5" customHeight="1" x14ac:dyDescent="0.25">
      <c r="B39" s="211" t="str">
        <f>PROPER(Q20)</f>
        <v>Nizina Północnomazowiecka</v>
      </c>
      <c r="D39" s="84">
        <f>(S20)</f>
        <v>0</v>
      </c>
      <c r="F39" s="3" t="str">
        <f t="shared" si="0"/>
        <v/>
      </c>
      <c r="G39" s="3"/>
      <c r="H39" s="3" t="str">
        <f t="shared" si="1"/>
        <v/>
      </c>
      <c r="K39" s="176" t="s">
        <v>1089</v>
      </c>
      <c r="L39" s="177" t="s">
        <v>1090</v>
      </c>
      <c r="M39" s="168"/>
      <c r="N39" s="169"/>
      <c r="O39" s="179"/>
      <c r="Q39" s="176" t="s">
        <v>1197</v>
      </c>
      <c r="R39" s="177" t="s">
        <v>1198</v>
      </c>
      <c r="S39" s="168"/>
      <c r="T39" s="169"/>
      <c r="U39" s="179"/>
    </row>
    <row r="40" spans="1:21" ht="16.5" customHeight="1" x14ac:dyDescent="0.25">
      <c r="B40" s="210" t="str">
        <f>PROPER(Q36)</f>
        <v>Nizina Południowopodlaska</v>
      </c>
      <c r="C40" s="85"/>
      <c r="D40" s="81">
        <f>(S36)</f>
        <v>0</v>
      </c>
      <c r="E40" s="86"/>
      <c r="F40" s="80" t="str">
        <f t="shared" si="0"/>
        <v/>
      </c>
      <c r="G40" s="80"/>
      <c r="H40" s="80" t="str">
        <f t="shared" si="1"/>
        <v/>
      </c>
      <c r="K40" s="48" t="s">
        <v>1091</v>
      </c>
      <c r="L40" s="6" t="s">
        <v>1092</v>
      </c>
      <c r="M40" s="9"/>
      <c r="N40" s="8"/>
      <c r="O40" s="49"/>
      <c r="Q40" s="48" t="s">
        <v>1199</v>
      </c>
      <c r="R40" s="6" t="s">
        <v>1200</v>
      </c>
      <c r="S40" s="9"/>
      <c r="T40" s="8"/>
      <c r="U40" s="49"/>
    </row>
    <row r="41" spans="1:21" ht="16.5" customHeight="1" x14ac:dyDescent="0.25">
      <c r="B41" s="211" t="str">
        <f>PROPER(Q52)</f>
        <v>Nizina Północnopodlaska</v>
      </c>
      <c r="D41" s="84">
        <f>(S52)</f>
        <v>0</v>
      </c>
      <c r="F41" s="3" t="str">
        <f t="shared" si="0"/>
        <v/>
      </c>
      <c r="G41" s="3"/>
      <c r="H41" s="3" t="str">
        <f t="shared" si="1"/>
        <v/>
      </c>
      <c r="K41" s="176" t="s">
        <v>1093</v>
      </c>
      <c r="L41" s="177" t="s">
        <v>1094</v>
      </c>
      <c r="M41" s="168"/>
      <c r="N41" s="169"/>
      <c r="O41" s="179"/>
      <c r="Q41" s="176" t="s">
        <v>1201</v>
      </c>
      <c r="R41" s="177" t="s">
        <v>1202</v>
      </c>
      <c r="S41" s="168"/>
      <c r="T41" s="169"/>
      <c r="U41" s="179"/>
    </row>
    <row r="42" spans="1:21" ht="16.5" customHeight="1" x14ac:dyDescent="0.25">
      <c r="B42" s="210" t="str">
        <f>PROPER(Q68)</f>
        <v>Polesie Zachodnie</v>
      </c>
      <c r="C42" s="85"/>
      <c r="D42" s="81">
        <f>(S68)</f>
        <v>0</v>
      </c>
      <c r="E42" s="86"/>
      <c r="F42" s="80" t="str">
        <f t="shared" si="0"/>
        <v/>
      </c>
      <c r="G42" s="80"/>
      <c r="H42" s="80" t="str">
        <f t="shared" si="1"/>
        <v/>
      </c>
      <c r="K42" s="48" t="s">
        <v>1095</v>
      </c>
      <c r="L42" s="6" t="s">
        <v>1096</v>
      </c>
      <c r="M42" s="9"/>
      <c r="N42" s="8"/>
      <c r="O42" s="49"/>
      <c r="Q42" s="48" t="s">
        <v>1203</v>
      </c>
      <c r="R42" s="6" t="s">
        <v>1204</v>
      </c>
      <c r="S42" s="9"/>
      <c r="T42" s="8"/>
      <c r="U42" s="49"/>
    </row>
    <row r="43" spans="1:21" ht="16.5" customHeight="1" x14ac:dyDescent="0.25">
      <c r="B43" s="211" t="str">
        <f>PROPER(Q84)</f>
        <v>Polesie Wołyńskie</v>
      </c>
      <c r="D43" s="84">
        <f>(S84)</f>
        <v>0</v>
      </c>
      <c r="F43" s="3" t="str">
        <f t="shared" si="0"/>
        <v/>
      </c>
      <c r="G43" s="3"/>
      <c r="H43" s="3" t="str">
        <f t="shared" si="1"/>
        <v/>
      </c>
      <c r="K43" s="176" t="s">
        <v>1097</v>
      </c>
      <c r="L43" s="177" t="s">
        <v>1098</v>
      </c>
      <c r="M43" s="168"/>
      <c r="N43" s="169"/>
      <c r="O43" s="179"/>
      <c r="P43" s="1"/>
      <c r="Q43" s="176" t="s">
        <v>1205</v>
      </c>
      <c r="R43" s="177" t="s">
        <v>1206</v>
      </c>
      <c r="S43" s="168"/>
      <c r="T43" s="169"/>
      <c r="U43" s="179"/>
    </row>
    <row r="44" spans="1:21" ht="16.5" customHeight="1" x14ac:dyDescent="0.25">
      <c r="K44" s="48" t="s">
        <v>1099</v>
      </c>
      <c r="L44" s="6" t="s">
        <v>1100</v>
      </c>
      <c r="M44" s="9"/>
      <c r="N44" s="8"/>
      <c r="O44" s="49"/>
      <c r="Q44" s="48" t="s">
        <v>1207</v>
      </c>
      <c r="R44" s="6" t="s">
        <v>1208</v>
      </c>
      <c r="S44" s="9"/>
      <c r="T44" s="8"/>
      <c r="U44" s="49"/>
    </row>
    <row r="45" spans="1:21" ht="16.5" customHeight="1" x14ac:dyDescent="0.25">
      <c r="A45" s="56"/>
      <c r="B45" s="57" t="s">
        <v>442</v>
      </c>
      <c r="C45" s="58"/>
      <c r="D45" s="59"/>
      <c r="E45" s="59"/>
      <c r="F45" s="59"/>
      <c r="G45" s="59"/>
      <c r="H45" s="59"/>
      <c r="I45" s="60"/>
      <c r="K45" s="176" t="s">
        <v>1101</v>
      </c>
      <c r="L45" s="177" t="s">
        <v>1102</v>
      </c>
      <c r="M45" s="168"/>
      <c r="N45" s="169"/>
      <c r="O45" s="179"/>
      <c r="Q45" s="176"/>
      <c r="R45" s="177"/>
      <c r="S45" s="178"/>
      <c r="T45" s="177"/>
      <c r="U45" s="179"/>
    </row>
    <row r="46" spans="1:21" ht="16.5" customHeight="1" x14ac:dyDescent="0.25">
      <c r="K46" s="48"/>
      <c r="L46" s="6"/>
      <c r="M46" s="7"/>
      <c r="N46" s="6"/>
      <c r="O46" s="49"/>
      <c r="Q46" s="48"/>
      <c r="R46" s="6"/>
      <c r="S46" s="7"/>
      <c r="T46" s="6"/>
      <c r="U46" s="49"/>
    </row>
    <row r="47" spans="1:21" ht="16.5" customHeight="1" x14ac:dyDescent="0.25">
      <c r="K47" s="176"/>
      <c r="L47" s="177"/>
      <c r="M47" s="178"/>
      <c r="N47" s="177"/>
      <c r="O47" s="179"/>
      <c r="Q47" s="176"/>
      <c r="R47" s="177"/>
      <c r="S47" s="178"/>
      <c r="T47" s="177"/>
      <c r="U47" s="179"/>
    </row>
    <row r="48" spans="1:21" ht="16.5" customHeight="1" x14ac:dyDescent="0.25">
      <c r="K48" s="48"/>
      <c r="L48" s="6"/>
      <c r="M48" s="7"/>
      <c r="N48" s="6"/>
      <c r="O48" s="49"/>
      <c r="Q48" s="48"/>
      <c r="R48" s="6"/>
      <c r="S48" s="7"/>
      <c r="T48" s="6"/>
      <c r="U48" s="49"/>
    </row>
    <row r="49" spans="2:21" ht="16.5" customHeight="1" x14ac:dyDescent="0.25">
      <c r="K49" s="176"/>
      <c r="L49" s="177"/>
      <c r="M49" s="178"/>
      <c r="N49" s="177"/>
      <c r="O49" s="179"/>
      <c r="Q49" s="176"/>
      <c r="R49" s="177"/>
      <c r="S49" s="178"/>
      <c r="T49" s="177"/>
      <c r="U49" s="179"/>
    </row>
    <row r="50" spans="2:21" ht="16.5" customHeight="1" x14ac:dyDescent="0.25">
      <c r="K50" s="180"/>
      <c r="L50" s="181"/>
      <c r="M50" s="182"/>
      <c r="N50" s="181"/>
      <c r="O50" s="183"/>
      <c r="Q50" s="180"/>
      <c r="R50" s="181"/>
      <c r="S50" s="182"/>
      <c r="T50" s="181"/>
      <c r="U50" s="183"/>
    </row>
    <row r="52" spans="2:21" ht="16.5" customHeight="1" x14ac:dyDescent="0.25">
      <c r="K52" s="205" t="s">
        <v>1048</v>
      </c>
      <c r="L52" s="206"/>
      <c r="M52" s="207">
        <f>COUNTA(M54:M66)</f>
        <v>0</v>
      </c>
      <c r="N52" s="208"/>
      <c r="O52" s="209">
        <f>COUNTA(O54:O66)</f>
        <v>0</v>
      </c>
      <c r="Q52" s="205" t="s">
        <v>1054</v>
      </c>
      <c r="R52" s="206"/>
      <c r="S52" s="207">
        <f>COUNTA(S54:S66)</f>
        <v>0</v>
      </c>
      <c r="T52" s="208"/>
      <c r="U52" s="209">
        <f>COUNTA(U54:U66)</f>
        <v>0</v>
      </c>
    </row>
    <row r="53" spans="2:21" ht="16.5" customHeight="1" x14ac:dyDescent="0.25">
      <c r="B53" s="1"/>
      <c r="C53" s="78"/>
      <c r="D53" s="4" t="str">
        <f>"KORONA dla regionu"</f>
        <v>KORONA dla regionu</v>
      </c>
      <c r="F53" s="87" t="str">
        <f>C1</f>
        <v>NIZINY</v>
      </c>
      <c r="G53" s="1"/>
      <c r="H53" s="1"/>
      <c r="K53" s="172" t="s">
        <v>0</v>
      </c>
      <c r="L53" s="173" t="s">
        <v>15</v>
      </c>
      <c r="M53" s="174" t="s">
        <v>3</v>
      </c>
      <c r="N53" s="173" t="s">
        <v>16</v>
      </c>
      <c r="O53" s="175" t="s">
        <v>6</v>
      </c>
      <c r="P53" s="6"/>
      <c r="Q53" s="172" t="s">
        <v>0</v>
      </c>
      <c r="R53" s="173" t="s">
        <v>15</v>
      </c>
      <c r="S53" s="174" t="s">
        <v>3</v>
      </c>
      <c r="T53" s="173" t="s">
        <v>16</v>
      </c>
      <c r="U53" s="175" t="s">
        <v>6</v>
      </c>
    </row>
    <row r="54" spans="2:21" ht="16.5" customHeight="1" x14ac:dyDescent="0.25">
      <c r="D54" s="2" t="s">
        <v>428</v>
      </c>
      <c r="F54" s="1">
        <f>COUNTIF(F32:F43,"x")</f>
        <v>0</v>
      </c>
      <c r="G54" s="88" t="str">
        <f>"z 10"</f>
        <v>z 10</v>
      </c>
      <c r="K54" s="48" t="s">
        <v>1103</v>
      </c>
      <c r="L54" s="6" t="s">
        <v>1104</v>
      </c>
      <c r="M54" s="9"/>
      <c r="N54" s="8"/>
      <c r="O54" s="49"/>
      <c r="Q54" s="48" t="s">
        <v>1209</v>
      </c>
      <c r="R54" s="6" t="s">
        <v>1210</v>
      </c>
      <c r="S54" s="9"/>
      <c r="T54" s="8"/>
      <c r="U54" s="49"/>
    </row>
    <row r="55" spans="2:21" ht="16.5" customHeight="1" x14ac:dyDescent="0.25">
      <c r="D55" s="2" t="str">
        <f>"Czy możesz już przystąpić do weryfikacji?"</f>
        <v>Czy możesz już przystąpić do weryfikacji?</v>
      </c>
      <c r="F55" s="369" t="str">
        <f>IF(F54&gt;=10,"TAK","nie")</f>
        <v>nie</v>
      </c>
      <c r="G55" s="369"/>
      <c r="K55" s="176" t="s">
        <v>1105</v>
      </c>
      <c r="L55" s="177" t="s">
        <v>1106</v>
      </c>
      <c r="M55" s="168"/>
      <c r="N55" s="169"/>
      <c r="O55" s="179"/>
      <c r="Q55" s="176" t="s">
        <v>1211</v>
      </c>
      <c r="R55" s="177" t="s">
        <v>1212</v>
      </c>
      <c r="S55" s="168"/>
      <c r="T55" s="169"/>
      <c r="U55" s="179"/>
    </row>
    <row r="56" spans="2:21" ht="16.5" customHeight="1" x14ac:dyDescent="0.25">
      <c r="K56" s="48" t="s">
        <v>1107</v>
      </c>
      <c r="L56" s="6" t="s">
        <v>1108</v>
      </c>
      <c r="M56" s="9"/>
      <c r="N56" s="8"/>
      <c r="O56" s="49"/>
      <c r="Q56" s="48" t="s">
        <v>1213</v>
      </c>
      <c r="R56" s="6" t="s">
        <v>1214</v>
      </c>
      <c r="S56" s="9"/>
      <c r="T56" s="8"/>
      <c r="U56" s="49"/>
    </row>
    <row r="57" spans="2:21" ht="16.5" customHeight="1" x14ac:dyDescent="0.25">
      <c r="K57" s="176" t="s">
        <v>1109</v>
      </c>
      <c r="L57" s="177" t="s">
        <v>1110</v>
      </c>
      <c r="M57" s="168"/>
      <c r="N57" s="169"/>
      <c r="O57" s="179"/>
      <c r="Q57" s="176" t="s">
        <v>1215</v>
      </c>
      <c r="R57" s="177" t="s">
        <v>1216</v>
      </c>
      <c r="S57" s="168"/>
      <c r="T57" s="169"/>
      <c r="U57" s="179"/>
    </row>
    <row r="58" spans="2:21" ht="16.5" customHeight="1" x14ac:dyDescent="0.25">
      <c r="K58" s="48" t="s">
        <v>1111</v>
      </c>
      <c r="L58" s="6" t="s">
        <v>1112</v>
      </c>
      <c r="M58" s="9"/>
      <c r="N58" s="8"/>
      <c r="O58" s="49"/>
      <c r="Q58" s="48" t="s">
        <v>1217</v>
      </c>
      <c r="R58" s="6" t="s">
        <v>1218</v>
      </c>
      <c r="S58" s="9"/>
      <c r="T58" s="8"/>
      <c r="U58" s="49"/>
    </row>
    <row r="59" spans="2:21" ht="16.5" customHeight="1" x14ac:dyDescent="0.25">
      <c r="K59" s="176" t="s">
        <v>1113</v>
      </c>
      <c r="L59" s="177" t="s">
        <v>1114</v>
      </c>
      <c r="M59" s="168"/>
      <c r="N59" s="169"/>
      <c r="O59" s="179"/>
      <c r="P59" s="1"/>
      <c r="Q59" s="176" t="s">
        <v>1219</v>
      </c>
      <c r="R59" s="177" t="s">
        <v>1220</v>
      </c>
      <c r="S59" s="168"/>
      <c r="T59" s="169"/>
      <c r="U59" s="179"/>
    </row>
    <row r="60" spans="2:21" ht="16.5" customHeight="1" x14ac:dyDescent="0.25">
      <c r="K60" s="48" t="s">
        <v>1115</v>
      </c>
      <c r="L60" s="6" t="s">
        <v>1116</v>
      </c>
      <c r="M60" s="9"/>
      <c r="N60" s="8"/>
      <c r="O60" s="49"/>
      <c r="Q60" s="48" t="s">
        <v>1221</v>
      </c>
      <c r="R60" s="6" t="s">
        <v>1222</v>
      </c>
      <c r="S60" s="9"/>
      <c r="T60" s="8"/>
      <c r="U60" s="49"/>
    </row>
    <row r="61" spans="2:21" ht="16.5" customHeight="1" x14ac:dyDescent="0.25">
      <c r="K61" s="176" t="s">
        <v>1117</v>
      </c>
      <c r="L61" s="177" t="s">
        <v>1118</v>
      </c>
      <c r="M61" s="168"/>
      <c r="N61" s="169"/>
      <c r="O61" s="179"/>
      <c r="Q61" s="176" t="s">
        <v>1223</v>
      </c>
      <c r="R61" s="177" t="s">
        <v>1224</v>
      </c>
      <c r="S61" s="168"/>
      <c r="T61" s="169"/>
      <c r="U61" s="179"/>
    </row>
    <row r="62" spans="2:21" ht="16.5" customHeight="1" x14ac:dyDescent="0.25">
      <c r="K62" s="48" t="s">
        <v>1119</v>
      </c>
      <c r="L62" s="6" t="s">
        <v>1120</v>
      </c>
      <c r="M62" s="9"/>
      <c r="N62" s="8"/>
      <c r="O62" s="49"/>
      <c r="Q62" s="48" t="s">
        <v>1225</v>
      </c>
      <c r="R62" s="6" t="s">
        <v>1226</v>
      </c>
      <c r="S62" s="9"/>
      <c r="T62" s="8"/>
      <c r="U62" s="49"/>
    </row>
    <row r="63" spans="2:21" ht="16.5" customHeight="1" x14ac:dyDescent="0.25">
      <c r="B63" s="1"/>
      <c r="C63" s="78"/>
      <c r="D63" s="4" t="str">
        <f>"WIELKA KORONA dla regionu"</f>
        <v>WIELKA KORONA dla regionu</v>
      </c>
      <c r="F63" s="87" t="str">
        <f>C1</f>
        <v>NIZINY</v>
      </c>
      <c r="G63" s="1"/>
      <c r="K63" s="176"/>
      <c r="L63" s="177"/>
      <c r="M63" s="178"/>
      <c r="N63" s="177"/>
      <c r="O63" s="179"/>
      <c r="Q63" s="176" t="s">
        <v>1227</v>
      </c>
      <c r="R63" s="177" t="s">
        <v>1228</v>
      </c>
      <c r="S63" s="168"/>
      <c r="T63" s="169"/>
      <c r="U63" s="179"/>
    </row>
    <row r="64" spans="2:21" ht="16.5" customHeight="1" x14ac:dyDescent="0.25">
      <c r="D64" s="2" t="s">
        <v>428</v>
      </c>
      <c r="F64" s="1">
        <f>COUNTIF(H32:H43,"x")</f>
        <v>0</v>
      </c>
      <c r="G64" s="88" t="str">
        <f>"z 10"</f>
        <v>z 10</v>
      </c>
      <c r="K64" s="48"/>
      <c r="L64" s="6"/>
      <c r="M64" s="7"/>
      <c r="N64" s="6"/>
      <c r="O64" s="49"/>
      <c r="Q64" s="48"/>
      <c r="R64" s="6"/>
      <c r="S64" s="7"/>
      <c r="T64" s="6"/>
      <c r="U64" s="49"/>
    </row>
    <row r="65" spans="4:21" ht="16.5" customHeight="1" x14ac:dyDescent="0.25">
      <c r="D65" s="2" t="str">
        <f>"Czy możesz już przystąpić do weryfikacji?"</f>
        <v>Czy możesz już przystąpić do weryfikacji?</v>
      </c>
      <c r="F65" s="369" t="str">
        <f>IF(F64&gt;=10,"TAK","nie")</f>
        <v>nie</v>
      </c>
      <c r="G65" s="369"/>
      <c r="K65" s="176"/>
      <c r="L65" s="177"/>
      <c r="M65" s="178"/>
      <c r="N65" s="177"/>
      <c r="O65" s="179"/>
      <c r="Q65" s="176"/>
      <c r="R65" s="177"/>
      <c r="S65" s="178"/>
      <c r="T65" s="177"/>
      <c r="U65" s="179"/>
    </row>
    <row r="66" spans="4:21" ht="16.5" customHeight="1" x14ac:dyDescent="0.25">
      <c r="K66" s="180"/>
      <c r="L66" s="181"/>
      <c r="M66" s="182"/>
      <c r="N66" s="181"/>
      <c r="O66" s="183"/>
      <c r="Q66" s="180"/>
      <c r="R66" s="181"/>
      <c r="S66" s="182"/>
      <c r="T66" s="181"/>
      <c r="U66" s="183"/>
    </row>
    <row r="68" spans="4:21" ht="16.5" customHeight="1" x14ac:dyDescent="0.25">
      <c r="K68" s="205" t="s">
        <v>1049</v>
      </c>
      <c r="L68" s="206"/>
      <c r="M68" s="207">
        <f>COUNTA(M70:M82)</f>
        <v>0</v>
      </c>
      <c r="N68" s="208"/>
      <c r="O68" s="209">
        <f>COUNTA(O70:O82)</f>
        <v>0</v>
      </c>
      <c r="Q68" s="205" t="s">
        <v>1055</v>
      </c>
      <c r="R68" s="206"/>
      <c r="S68" s="207">
        <f>COUNTA(S70:S82)</f>
        <v>0</v>
      </c>
      <c r="T68" s="208"/>
      <c r="U68" s="209">
        <f>COUNTA(U70:U82)</f>
        <v>0</v>
      </c>
    </row>
    <row r="69" spans="4:21" ht="16.5" customHeight="1" x14ac:dyDescent="0.25">
      <c r="K69" s="172" t="s">
        <v>0</v>
      </c>
      <c r="L69" s="173" t="s">
        <v>15</v>
      </c>
      <c r="M69" s="174" t="s">
        <v>3</v>
      </c>
      <c r="N69" s="173" t="s">
        <v>16</v>
      </c>
      <c r="O69" s="175" t="s">
        <v>6</v>
      </c>
      <c r="P69" s="6"/>
      <c r="Q69" s="172" t="s">
        <v>0</v>
      </c>
      <c r="R69" s="173" t="s">
        <v>15</v>
      </c>
      <c r="S69" s="174" t="s">
        <v>3</v>
      </c>
      <c r="T69" s="173" t="s">
        <v>16</v>
      </c>
      <c r="U69" s="175" t="s">
        <v>6</v>
      </c>
    </row>
    <row r="70" spans="4:21" ht="16.5" customHeight="1" x14ac:dyDescent="0.25">
      <c r="K70" s="48" t="s">
        <v>1121</v>
      </c>
      <c r="L70" s="6" t="s">
        <v>1122</v>
      </c>
      <c r="M70" s="9"/>
      <c r="N70" s="8"/>
      <c r="O70" s="49"/>
      <c r="Q70" s="48" t="s">
        <v>1229</v>
      </c>
      <c r="R70" s="6" t="s">
        <v>1230</v>
      </c>
      <c r="S70" s="9"/>
      <c r="T70" s="8"/>
      <c r="U70" s="49"/>
    </row>
    <row r="71" spans="4:21" ht="16.5" customHeight="1" x14ac:dyDescent="0.25">
      <c r="K71" s="176" t="s">
        <v>1123</v>
      </c>
      <c r="L71" s="177" t="s">
        <v>1124</v>
      </c>
      <c r="M71" s="168"/>
      <c r="N71" s="169"/>
      <c r="O71" s="179"/>
      <c r="Q71" s="176" t="s">
        <v>1231</v>
      </c>
      <c r="R71" s="177" t="s">
        <v>1232</v>
      </c>
      <c r="S71" s="168"/>
      <c r="T71" s="169"/>
      <c r="U71" s="179"/>
    </row>
    <row r="72" spans="4:21" ht="16.5" customHeight="1" x14ac:dyDescent="0.25">
      <c r="K72" s="48" t="s">
        <v>1125</v>
      </c>
      <c r="L72" s="6" t="s">
        <v>1126</v>
      </c>
      <c r="M72" s="9"/>
      <c r="N72" s="8"/>
      <c r="O72" s="49"/>
      <c r="Q72" s="48" t="s">
        <v>1233</v>
      </c>
      <c r="R72" s="6" t="s">
        <v>1234</v>
      </c>
      <c r="S72" s="9"/>
      <c r="T72" s="8"/>
      <c r="U72" s="49"/>
    </row>
    <row r="73" spans="4:21" ht="16.5" customHeight="1" x14ac:dyDescent="0.25">
      <c r="K73" s="176" t="s">
        <v>1127</v>
      </c>
      <c r="L73" s="177" t="s">
        <v>1128</v>
      </c>
      <c r="M73" s="168"/>
      <c r="N73" s="169"/>
      <c r="O73" s="179"/>
      <c r="Q73" s="176" t="s">
        <v>1235</v>
      </c>
      <c r="R73" s="177" t="s">
        <v>1236</v>
      </c>
      <c r="S73" s="168"/>
      <c r="T73" s="169"/>
      <c r="U73" s="179"/>
    </row>
    <row r="74" spans="4:21" ht="16.5" customHeight="1" x14ac:dyDescent="0.25">
      <c r="K74" s="48" t="s">
        <v>1129</v>
      </c>
      <c r="L74" s="6" t="s">
        <v>1130</v>
      </c>
      <c r="M74" s="9"/>
      <c r="N74" s="8"/>
      <c r="O74" s="49"/>
      <c r="Q74" s="48" t="s">
        <v>1237</v>
      </c>
      <c r="R74" s="6" t="s">
        <v>1238</v>
      </c>
      <c r="S74" s="9"/>
      <c r="T74" s="8"/>
      <c r="U74" s="49"/>
    </row>
    <row r="75" spans="4:21" ht="16.5" customHeight="1" x14ac:dyDescent="0.25">
      <c r="K75" s="176" t="s">
        <v>1131</v>
      </c>
      <c r="L75" s="177" t="s">
        <v>1132</v>
      </c>
      <c r="M75" s="168"/>
      <c r="N75" s="169"/>
      <c r="O75" s="179"/>
      <c r="P75" s="1"/>
      <c r="Q75" s="176" t="s">
        <v>1239</v>
      </c>
      <c r="R75" s="177" t="s">
        <v>1240</v>
      </c>
      <c r="S75" s="168"/>
      <c r="T75" s="169"/>
      <c r="U75" s="179"/>
    </row>
    <row r="76" spans="4:21" ht="16.5" customHeight="1" x14ac:dyDescent="0.25">
      <c r="K76" s="48" t="s">
        <v>1133</v>
      </c>
      <c r="L76" s="6" t="s">
        <v>1134</v>
      </c>
      <c r="M76" s="9"/>
      <c r="N76" s="8"/>
      <c r="O76" s="49"/>
      <c r="Q76" s="48" t="s">
        <v>1241</v>
      </c>
      <c r="R76" s="6" t="s">
        <v>1242</v>
      </c>
      <c r="S76" s="9"/>
      <c r="T76" s="8"/>
      <c r="U76" s="49"/>
    </row>
    <row r="77" spans="4:21" ht="16.5" customHeight="1" x14ac:dyDescent="0.25">
      <c r="K77" s="176" t="s">
        <v>1135</v>
      </c>
      <c r="L77" s="177" t="s">
        <v>1136</v>
      </c>
      <c r="M77" s="168"/>
      <c r="N77" s="169"/>
      <c r="O77" s="179"/>
      <c r="Q77" s="176" t="s">
        <v>1243</v>
      </c>
      <c r="R77" s="177" t="s">
        <v>1244</v>
      </c>
      <c r="S77" s="168"/>
      <c r="T77" s="169"/>
      <c r="U77" s="179"/>
    </row>
    <row r="78" spans="4:21" ht="16.5" customHeight="1" x14ac:dyDescent="0.25">
      <c r="K78" s="48" t="s">
        <v>1137</v>
      </c>
      <c r="L78" s="6" t="s">
        <v>1138</v>
      </c>
      <c r="M78" s="9"/>
      <c r="N78" s="8"/>
      <c r="O78" s="49"/>
      <c r="Q78" s="48"/>
      <c r="R78" s="6"/>
      <c r="S78" s="7"/>
      <c r="T78" s="6"/>
      <c r="U78" s="49"/>
    </row>
    <row r="79" spans="4:21" ht="16.5" customHeight="1" x14ac:dyDescent="0.25">
      <c r="K79" s="176" t="s">
        <v>1139</v>
      </c>
      <c r="L79" s="177" t="s">
        <v>1140</v>
      </c>
      <c r="M79" s="168"/>
      <c r="N79" s="169"/>
      <c r="O79" s="179"/>
      <c r="Q79" s="176"/>
      <c r="R79" s="177"/>
      <c r="S79" s="178"/>
      <c r="T79" s="177"/>
      <c r="U79" s="179"/>
    </row>
    <row r="80" spans="4:21" ht="16.5" customHeight="1" x14ac:dyDescent="0.25">
      <c r="K80" s="48" t="s">
        <v>1141</v>
      </c>
      <c r="L80" s="6" t="s">
        <v>1142</v>
      </c>
      <c r="M80" s="9"/>
      <c r="N80" s="8"/>
      <c r="O80" s="49"/>
      <c r="Q80" s="48"/>
      <c r="R80" s="6"/>
      <c r="S80" s="7"/>
      <c r="T80" s="6"/>
      <c r="U80" s="49"/>
    </row>
    <row r="81" spans="11:21" ht="16.5" customHeight="1" x14ac:dyDescent="0.25">
      <c r="K81" s="176"/>
      <c r="L81" s="177"/>
      <c r="M81" s="178"/>
      <c r="N81" s="177"/>
      <c r="O81" s="179"/>
      <c r="Q81" s="176"/>
      <c r="R81" s="177"/>
      <c r="S81" s="178"/>
      <c r="T81" s="177"/>
      <c r="U81" s="179"/>
    </row>
    <row r="82" spans="11:21" ht="16.5" customHeight="1" x14ac:dyDescent="0.25">
      <c r="K82" s="180"/>
      <c r="L82" s="181"/>
      <c r="M82" s="182"/>
      <c r="N82" s="181"/>
      <c r="O82" s="183"/>
      <c r="Q82" s="180"/>
      <c r="R82" s="181"/>
      <c r="S82" s="182"/>
      <c r="T82" s="181"/>
      <c r="U82" s="183"/>
    </row>
    <row r="84" spans="11:21" ht="16.5" customHeight="1" x14ac:dyDescent="0.25">
      <c r="K84" s="205" t="s">
        <v>1050</v>
      </c>
      <c r="L84" s="206"/>
      <c r="M84" s="207">
        <f>COUNTA(M86:M98)</f>
        <v>0</v>
      </c>
      <c r="N84" s="208"/>
      <c r="O84" s="209">
        <f>COUNTA(O86:O98)</f>
        <v>0</v>
      </c>
      <c r="Q84" s="205" t="s">
        <v>1056</v>
      </c>
      <c r="R84" s="206"/>
      <c r="S84" s="207">
        <f>COUNTA(S86:S98)</f>
        <v>0</v>
      </c>
      <c r="T84" s="208"/>
      <c r="U84" s="209">
        <f>COUNTA(U86:U98)</f>
        <v>0</v>
      </c>
    </row>
    <row r="85" spans="11:21" ht="16.5" customHeight="1" x14ac:dyDescent="0.25">
      <c r="K85" s="172" t="s">
        <v>0</v>
      </c>
      <c r="L85" s="173" t="s">
        <v>15</v>
      </c>
      <c r="M85" s="174" t="s">
        <v>3</v>
      </c>
      <c r="N85" s="173" t="s">
        <v>16</v>
      </c>
      <c r="O85" s="175" t="s">
        <v>6</v>
      </c>
      <c r="P85" s="6"/>
      <c r="Q85" s="172" t="s">
        <v>0</v>
      </c>
      <c r="R85" s="173" t="s">
        <v>15</v>
      </c>
      <c r="S85" s="174" t="s">
        <v>3</v>
      </c>
      <c r="T85" s="173" t="s">
        <v>16</v>
      </c>
      <c r="U85" s="175" t="s">
        <v>6</v>
      </c>
    </row>
    <row r="86" spans="11:21" ht="16.5" customHeight="1" x14ac:dyDescent="0.25">
      <c r="K86" s="48" t="s">
        <v>1143</v>
      </c>
      <c r="L86" s="6" t="s">
        <v>1144</v>
      </c>
      <c r="M86" s="9"/>
      <c r="N86" s="8"/>
      <c r="O86" s="49"/>
      <c r="Q86" s="48" t="s">
        <v>1245</v>
      </c>
      <c r="R86" s="6" t="s">
        <v>1246</v>
      </c>
      <c r="S86" s="9"/>
      <c r="T86" s="8"/>
      <c r="U86" s="49"/>
    </row>
    <row r="87" spans="11:21" ht="16.5" customHeight="1" x14ac:dyDescent="0.25">
      <c r="K87" s="176" t="s">
        <v>1145</v>
      </c>
      <c r="L87" s="177" t="s">
        <v>1146</v>
      </c>
      <c r="M87" s="168"/>
      <c r="N87" s="169"/>
      <c r="O87" s="179"/>
      <c r="Q87" s="176" t="s">
        <v>1247</v>
      </c>
      <c r="R87" s="177" t="s">
        <v>1248</v>
      </c>
      <c r="S87" s="168"/>
      <c r="T87" s="169"/>
      <c r="U87" s="179"/>
    </row>
    <row r="88" spans="11:21" ht="16.5" customHeight="1" x14ac:dyDescent="0.25">
      <c r="K88" s="48" t="s">
        <v>1147</v>
      </c>
      <c r="L88" s="6" t="s">
        <v>1148</v>
      </c>
      <c r="M88" s="9"/>
      <c r="N88" s="8"/>
      <c r="O88" s="49"/>
      <c r="Q88" s="48" t="s">
        <v>1249</v>
      </c>
      <c r="R88" s="6" t="s">
        <v>1250</v>
      </c>
      <c r="S88" s="9"/>
      <c r="T88" s="8"/>
      <c r="U88" s="49"/>
    </row>
    <row r="89" spans="11:21" ht="16.5" customHeight="1" x14ac:dyDescent="0.25">
      <c r="K89" s="176" t="s">
        <v>1149</v>
      </c>
      <c r="L89" s="177" t="s">
        <v>1150</v>
      </c>
      <c r="M89" s="168"/>
      <c r="N89" s="169"/>
      <c r="O89" s="179"/>
      <c r="Q89" s="176" t="s">
        <v>1251</v>
      </c>
      <c r="R89" s="177" t="s">
        <v>1252</v>
      </c>
      <c r="S89" s="168"/>
      <c r="T89" s="169"/>
      <c r="U89" s="179"/>
    </row>
    <row r="90" spans="11:21" ht="16.5" customHeight="1" x14ac:dyDescent="0.25">
      <c r="K90" s="48" t="s">
        <v>1151</v>
      </c>
      <c r="L90" s="6" t="s">
        <v>1152</v>
      </c>
      <c r="M90" s="9"/>
      <c r="N90" s="8"/>
      <c r="O90" s="49"/>
      <c r="Q90" s="48" t="s">
        <v>1253</v>
      </c>
      <c r="R90" s="6" t="s">
        <v>1254</v>
      </c>
      <c r="S90" s="9"/>
      <c r="T90" s="8"/>
      <c r="U90" s="49"/>
    </row>
    <row r="91" spans="11:21" ht="16.5" customHeight="1" x14ac:dyDescent="0.25">
      <c r="K91" s="176" t="s">
        <v>1153</v>
      </c>
      <c r="L91" s="177" t="s">
        <v>1154</v>
      </c>
      <c r="M91" s="168"/>
      <c r="N91" s="169"/>
      <c r="O91" s="179"/>
      <c r="P91" s="1"/>
      <c r="Q91" s="176" t="s">
        <v>1255</v>
      </c>
      <c r="R91" s="177" t="s">
        <v>1256</v>
      </c>
      <c r="S91" s="168"/>
      <c r="T91" s="169"/>
      <c r="U91" s="179"/>
    </row>
    <row r="92" spans="11:21" ht="16.5" customHeight="1" x14ac:dyDescent="0.25">
      <c r="K92" s="48"/>
      <c r="L92" s="6"/>
      <c r="M92" s="7"/>
      <c r="N92" s="6"/>
      <c r="O92" s="49"/>
      <c r="Q92" s="48" t="s">
        <v>1257</v>
      </c>
      <c r="R92" s="6" t="s">
        <v>1258</v>
      </c>
      <c r="S92" s="9"/>
      <c r="T92" s="8"/>
      <c r="U92" s="49"/>
    </row>
    <row r="93" spans="11:21" ht="16.5" customHeight="1" x14ac:dyDescent="0.25">
      <c r="K93" s="176"/>
      <c r="L93" s="177"/>
      <c r="M93" s="178"/>
      <c r="N93" s="177"/>
      <c r="O93" s="179"/>
      <c r="Q93" s="176"/>
      <c r="R93" s="177"/>
      <c r="S93" s="178"/>
      <c r="T93" s="177"/>
      <c r="U93" s="179"/>
    </row>
    <row r="94" spans="11:21" ht="16.5" customHeight="1" x14ac:dyDescent="0.25">
      <c r="K94" s="48"/>
      <c r="L94" s="6"/>
      <c r="M94" s="7"/>
      <c r="N94" s="6"/>
      <c r="O94" s="49"/>
      <c r="Q94" s="48"/>
      <c r="R94" s="6"/>
      <c r="S94" s="7"/>
      <c r="T94" s="6"/>
      <c r="U94" s="49"/>
    </row>
    <row r="95" spans="11:21" ht="16.5" customHeight="1" x14ac:dyDescent="0.25">
      <c r="K95" s="176"/>
      <c r="L95" s="177"/>
      <c r="M95" s="178"/>
      <c r="N95" s="177"/>
      <c r="O95" s="179"/>
      <c r="Q95" s="176"/>
      <c r="R95" s="177"/>
      <c r="S95" s="178"/>
      <c r="T95" s="177"/>
      <c r="U95" s="179"/>
    </row>
    <row r="96" spans="11:21" ht="16.5" customHeight="1" x14ac:dyDescent="0.25">
      <c r="K96" s="48"/>
      <c r="L96" s="6"/>
      <c r="M96" s="7"/>
      <c r="N96" s="6"/>
      <c r="O96" s="49"/>
      <c r="Q96" s="48"/>
      <c r="R96" s="6"/>
      <c r="S96" s="7"/>
      <c r="T96" s="6"/>
      <c r="U96" s="49"/>
    </row>
    <row r="97" spans="11:21" ht="16.5" customHeight="1" x14ac:dyDescent="0.25">
      <c r="K97" s="176"/>
      <c r="L97" s="177"/>
      <c r="M97" s="178"/>
      <c r="N97" s="177"/>
      <c r="O97" s="179"/>
      <c r="Q97" s="176"/>
      <c r="R97" s="177"/>
      <c r="S97" s="178"/>
      <c r="T97" s="177"/>
      <c r="U97" s="179"/>
    </row>
    <row r="98" spans="11:21" ht="16.5" customHeight="1" x14ac:dyDescent="0.25">
      <c r="K98" s="180"/>
      <c r="L98" s="181"/>
      <c r="M98" s="182"/>
      <c r="N98" s="181"/>
      <c r="O98" s="183"/>
      <c r="Q98" s="180"/>
      <c r="R98" s="181"/>
      <c r="S98" s="182"/>
      <c r="T98" s="181"/>
      <c r="U98" s="183"/>
    </row>
    <row r="169" spans="2:8" ht="16.5" customHeight="1" x14ac:dyDescent="0.25">
      <c r="C169"/>
    </row>
    <row r="170" spans="2:8" ht="16.5" customHeight="1" x14ac:dyDescent="0.25">
      <c r="B170" s="1"/>
      <c r="C170" s="1"/>
      <c r="D170" s="1"/>
      <c r="E170" s="1"/>
      <c r="F170" s="1"/>
      <c r="G170" s="1"/>
      <c r="H170" s="1"/>
    </row>
    <row r="171" spans="2:8" ht="16.5" customHeight="1" x14ac:dyDescent="0.25">
      <c r="B171" s="4"/>
      <c r="C171" s="1"/>
      <c r="D171" s="1"/>
      <c r="E171" s="1"/>
      <c r="F171" s="1"/>
      <c r="G171" s="1"/>
      <c r="H171" s="1"/>
    </row>
    <row r="172" spans="2:8" ht="16.5" customHeight="1" x14ac:dyDescent="0.25">
      <c r="C172"/>
    </row>
    <row r="173" spans="2:8" ht="16.5" customHeight="1" x14ac:dyDescent="0.25">
      <c r="B173" s="5"/>
      <c r="C173" s="5"/>
      <c r="D173" s="3"/>
      <c r="E173" s="6"/>
      <c r="F173" s="7"/>
      <c r="G173" s="7"/>
      <c r="H173" s="6"/>
    </row>
    <row r="174" spans="2:8" ht="16.5" customHeight="1" x14ac:dyDescent="0.25">
      <c r="B174" s="5"/>
      <c r="C174" s="5"/>
      <c r="D174" s="3"/>
      <c r="E174" s="6"/>
      <c r="F174" s="3"/>
      <c r="G174" s="3"/>
      <c r="H174" s="6"/>
    </row>
    <row r="175" spans="2:8" ht="16.5" customHeight="1" x14ac:dyDescent="0.25">
      <c r="B175" s="5"/>
      <c r="C175" s="5"/>
      <c r="D175" s="6"/>
      <c r="E175" s="6"/>
      <c r="F175" s="6"/>
      <c r="G175" s="6"/>
      <c r="H175" s="6"/>
    </row>
    <row r="176" spans="2:8" ht="16.5" customHeight="1" x14ac:dyDescent="0.25">
      <c r="B176" s="5"/>
      <c r="C176" s="5"/>
      <c r="D176" s="3"/>
      <c r="E176" s="6"/>
      <c r="F176" s="3"/>
      <c r="G176" s="3"/>
      <c r="H176" s="6"/>
    </row>
    <row r="177" spans="2:8" ht="16.5" customHeight="1" x14ac:dyDescent="0.25">
      <c r="B177" s="5"/>
      <c r="C177" s="5"/>
      <c r="D177" s="3"/>
      <c r="E177" s="6"/>
      <c r="F177" s="3"/>
      <c r="G177" s="3"/>
      <c r="H177" s="6"/>
    </row>
    <row r="178" spans="2:8" ht="16.5" customHeight="1" x14ac:dyDescent="0.25">
      <c r="B178" s="5"/>
      <c r="C178" s="5"/>
      <c r="D178" s="6"/>
      <c r="E178" s="6"/>
      <c r="F178" s="6"/>
      <c r="G178" s="6"/>
      <c r="H178" s="6"/>
    </row>
    <row r="179" spans="2:8" ht="16.5" customHeight="1" x14ac:dyDescent="0.25">
      <c r="B179" s="5"/>
      <c r="C179" s="5"/>
      <c r="D179" s="3"/>
      <c r="E179" s="6"/>
      <c r="F179" s="3"/>
      <c r="G179" s="3"/>
      <c r="H179" s="6"/>
    </row>
    <row r="180" spans="2:8" ht="16.5" customHeight="1" x14ac:dyDescent="0.25">
      <c r="B180" s="5"/>
      <c r="C180" s="5"/>
      <c r="D180" s="3"/>
      <c r="E180" s="6"/>
      <c r="F180" s="3"/>
      <c r="G180" s="3"/>
      <c r="H180" s="6"/>
    </row>
    <row r="181" spans="2:8" ht="16.5" customHeight="1" x14ac:dyDescent="0.25">
      <c r="B181" s="5"/>
      <c r="C181" s="5"/>
      <c r="D181" s="6"/>
      <c r="E181" s="6"/>
      <c r="F181" s="6"/>
      <c r="G181" s="6"/>
      <c r="H181" s="6"/>
    </row>
    <row r="182" spans="2:8" ht="16.5" customHeight="1" x14ac:dyDescent="0.25">
      <c r="B182" s="5"/>
      <c r="C182" s="5"/>
      <c r="D182" s="3"/>
      <c r="E182" s="6"/>
      <c r="F182" s="3"/>
      <c r="G182" s="3"/>
      <c r="H182" s="6"/>
    </row>
    <row r="183" spans="2:8" ht="16.5" customHeight="1" x14ac:dyDescent="0.25">
      <c r="B183" s="5"/>
      <c r="C183" s="5"/>
      <c r="D183" s="3"/>
      <c r="E183" s="6"/>
      <c r="F183" s="3"/>
      <c r="G183" s="3"/>
      <c r="H183" s="6"/>
    </row>
    <row r="184" spans="2:8" ht="16.5" customHeight="1" x14ac:dyDescent="0.25">
      <c r="B184" s="5"/>
      <c r="C184" s="5"/>
      <c r="D184" s="6"/>
      <c r="E184" s="6"/>
      <c r="F184" s="6"/>
      <c r="G184" s="6"/>
      <c r="H184" s="6"/>
    </row>
    <row r="185" spans="2:8" ht="16.5" customHeight="1" x14ac:dyDescent="0.25">
      <c r="B185" s="5"/>
      <c r="C185" s="5"/>
      <c r="D185" s="3"/>
      <c r="E185" s="6"/>
      <c r="F185" s="3"/>
      <c r="G185" s="3"/>
      <c r="H185" s="6"/>
    </row>
    <row r="186" spans="2:8" ht="16.5" customHeight="1" x14ac:dyDescent="0.25">
      <c r="B186" s="5"/>
      <c r="C186" s="5"/>
      <c r="D186" s="3"/>
      <c r="E186" s="6"/>
      <c r="F186" s="3"/>
      <c r="G186" s="3"/>
      <c r="H186" s="6"/>
    </row>
    <row r="187" spans="2:8" ht="16.5" customHeight="1" x14ac:dyDescent="0.25">
      <c r="C187"/>
    </row>
  </sheetData>
  <sheetProtection algorithmName="SHA-512" hashValue="VIkutEQT5otB+C+vMDVUgBZoNqSCrad9xKy3TA1mgZLOp5r3Xd9RxOwI1hD1nTYH+rouqozLP3ErcaP0wco8pQ==" saltValue="T+DBr7bwvgnlsRl9/at2Pg==" spinCount="100000" sheet="1" objects="1" scenarios="1"/>
  <mergeCells count="3">
    <mergeCell ref="A2:I8"/>
    <mergeCell ref="F55:G55"/>
    <mergeCell ref="F65:G65"/>
  </mergeCells>
  <conditionalFormatting sqref="F55">
    <cfRule type="cellIs" dxfId="22" priority="2" operator="equal">
      <formula>"TAK"</formula>
    </cfRule>
  </conditionalFormatting>
  <conditionalFormatting sqref="F65">
    <cfRule type="cellIs" dxfId="21" priority="1" operator="equal">
      <formula>"TAK"</formula>
    </cfRule>
  </conditionalFormatting>
  <conditionalFormatting sqref="F32:G43">
    <cfRule type="cellIs" dxfId="20" priority="4" operator="equal">
      <formula>"x"</formula>
    </cfRule>
  </conditionalFormatting>
  <conditionalFormatting sqref="H32:H43">
    <cfRule type="cellIs" dxfId="19" priority="3" operator="equal">
      <formula>"x"</formula>
    </cfRule>
  </conditionalFormatting>
  <hyperlinks>
    <hyperlink ref="B24" r:id="rId1" xr:uid="{8C4D1476-F680-4DA8-AB67-0893CBF65782}"/>
    <hyperlink ref="B17" r:id="rId2" xr:uid="{1D988EDA-A4BF-4660-88B3-2FFF374A5B9C}"/>
  </hyperlinks>
  <pageMargins left="0.7" right="0.7" top="0.75" bottom="0.75" header="0.3" footer="0.3"/>
  <pageSetup paperSize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EBF01CF2-8E73-435D-B76F-69BEDF18474F}">
            <xm:f>NOT(ISERROR(SEARCH("=",O1)))</xm:f>
            <xm:f>"="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U1:U1048576 O2:O1048576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7DEC0-297E-41C1-A03A-1F1195011C1E}">
  <sheetPr>
    <tabColor theme="0" tint="-0.34998626667073579"/>
  </sheetPr>
  <dimension ref="A1:U187"/>
  <sheetViews>
    <sheetView zoomScale="90" zoomScaleNormal="90" workbookViewId="0">
      <pane xSplit="9" ySplit="1" topLeftCell="J2" activePane="bottomRight" state="frozen"/>
      <selection pane="topRight" activeCell="M1" sqref="M1"/>
      <selection pane="bottomLeft" activeCell="A2" sqref="A2"/>
      <selection pane="bottomRight" activeCell="J2" sqref="J2"/>
    </sheetView>
  </sheetViews>
  <sheetFormatPr defaultRowHeight="16.5" customHeight="1" x14ac:dyDescent="0.25"/>
  <cols>
    <col min="1" max="1" width="4.5703125" style="65" customWidth="1"/>
    <col min="2" max="2" width="38.140625" customWidth="1"/>
    <col min="3" max="3" width="2.28515625" style="63" customWidth="1"/>
    <col min="4" max="4" width="9" customWidth="1"/>
    <col min="5" max="5" width="2.28515625" customWidth="1"/>
    <col min="6" max="6" width="4" customWidth="1"/>
    <col min="7" max="7" width="2.28515625" customWidth="1"/>
    <col min="8" max="8" width="4" customWidth="1"/>
    <col min="9" max="9" width="4" style="64" customWidth="1"/>
    <col min="10" max="10" width="8" customWidth="1"/>
    <col min="11" max="11" width="10.42578125" customWidth="1"/>
    <col min="12" max="12" width="43.28515625" customWidth="1"/>
    <col min="13" max="13" width="14.5703125" style="28" customWidth="1"/>
    <col min="14" max="14" width="21.85546875" customWidth="1"/>
    <col min="15" max="15" width="13.7109375" customWidth="1"/>
    <col min="16" max="16" width="7.42578125" customWidth="1"/>
    <col min="17" max="17" width="10.42578125" customWidth="1"/>
    <col min="18" max="18" width="44" customWidth="1"/>
    <col min="19" max="19" width="14.5703125" style="28" customWidth="1"/>
    <col min="20" max="20" width="21.85546875" customWidth="1"/>
    <col min="21" max="21" width="13.7109375" customWidth="1"/>
  </cols>
  <sheetData>
    <row r="1" spans="1:21" s="212" customFormat="1" ht="27.75" customHeight="1" x14ac:dyDescent="0.3">
      <c r="B1" s="213" t="s">
        <v>424</v>
      </c>
      <c r="C1" s="214" t="s">
        <v>787</v>
      </c>
      <c r="F1" s="215"/>
      <c r="G1" s="215"/>
      <c r="H1" s="215"/>
      <c r="I1" s="216"/>
      <c r="K1" s="217" t="str">
        <f>IF('KWP - Weryfikacja'!C11&lt;&gt;"",'KWP - Weryfikacja'!C11,"")</f>
        <v/>
      </c>
      <c r="L1" s="214" t="str">
        <f>IF('KWP - Weryfikacja'!C7&lt;&gt;"",'KWP - Weryfikacja'!C7,"")</f>
        <v/>
      </c>
      <c r="M1" s="218"/>
      <c r="N1" s="213" t="str">
        <f>B1</f>
        <v>Korona Widoków Polskich:</v>
      </c>
      <c r="O1" s="214" t="str">
        <f>C1</f>
        <v>WYŻYNY</v>
      </c>
      <c r="S1" s="219"/>
    </row>
    <row r="2" spans="1:21" ht="16.5" customHeight="1" x14ac:dyDescent="0.25">
      <c r="A2" s="367"/>
      <c r="B2" s="367"/>
      <c r="C2" s="367"/>
      <c r="D2" s="367"/>
      <c r="E2" s="367"/>
      <c r="F2" s="367"/>
      <c r="G2" s="367"/>
      <c r="H2" s="367"/>
      <c r="I2" s="368"/>
      <c r="K2" s="26"/>
      <c r="L2" s="26"/>
      <c r="M2" s="27"/>
    </row>
    <row r="3" spans="1:21" ht="16.5" customHeight="1" x14ac:dyDescent="0.3">
      <c r="A3" s="367"/>
      <c r="B3" s="367"/>
      <c r="C3" s="367"/>
      <c r="D3" s="367"/>
      <c r="E3" s="367"/>
      <c r="F3" s="367"/>
      <c r="G3" s="367"/>
      <c r="H3" s="367"/>
      <c r="I3" s="368"/>
      <c r="K3" s="29"/>
      <c r="L3" s="30"/>
      <c r="M3" s="31"/>
      <c r="N3" s="30"/>
      <c r="O3" s="30"/>
      <c r="Q3" s="29"/>
      <c r="R3" s="30"/>
      <c r="S3" s="31"/>
      <c r="T3" s="30"/>
      <c r="U3" s="30"/>
    </row>
    <row r="4" spans="1:21" ht="18.75" customHeight="1" x14ac:dyDescent="0.25">
      <c r="A4" s="367"/>
      <c r="B4" s="367"/>
      <c r="C4" s="367"/>
      <c r="D4" s="367"/>
      <c r="E4" s="367"/>
      <c r="F4" s="367"/>
      <c r="G4" s="367"/>
      <c r="H4" s="367"/>
      <c r="I4" s="368"/>
      <c r="K4" s="146" t="s">
        <v>818</v>
      </c>
      <c r="L4" s="147"/>
      <c r="M4" s="335">
        <f>COUNTA(M6:M20)</f>
        <v>0</v>
      </c>
      <c r="N4" s="336"/>
      <c r="O4" s="337">
        <f>COUNTA(O6:O20)</f>
        <v>0</v>
      </c>
      <c r="Q4" s="317" t="s">
        <v>922</v>
      </c>
      <c r="R4" s="318"/>
      <c r="S4" s="332">
        <f>COUNTA(S6:S20)</f>
        <v>0</v>
      </c>
      <c r="T4" s="333"/>
      <c r="U4" s="334">
        <f>COUNTA(U6:U20)</f>
        <v>0</v>
      </c>
    </row>
    <row r="5" spans="1:21" s="6" customFormat="1" ht="18.75" customHeight="1" x14ac:dyDescent="0.25">
      <c r="A5" s="367"/>
      <c r="B5" s="367"/>
      <c r="C5" s="367"/>
      <c r="D5" s="367"/>
      <c r="E5" s="367"/>
      <c r="F5" s="367"/>
      <c r="G5" s="367"/>
      <c r="H5" s="367"/>
      <c r="I5" s="368"/>
      <c r="J5"/>
      <c r="K5" s="319" t="s">
        <v>0</v>
      </c>
      <c r="L5" s="320" t="s">
        <v>15</v>
      </c>
      <c r="M5" s="321" t="s">
        <v>3</v>
      </c>
      <c r="N5" s="320" t="s">
        <v>16</v>
      </c>
      <c r="O5" s="322" t="s">
        <v>6</v>
      </c>
      <c r="Q5" s="319" t="s">
        <v>0</v>
      </c>
      <c r="R5" s="320" t="s">
        <v>15</v>
      </c>
      <c r="S5" s="321" t="s">
        <v>3</v>
      </c>
      <c r="T5" s="320" t="s">
        <v>16</v>
      </c>
      <c r="U5" s="322" t="s">
        <v>6</v>
      </c>
    </row>
    <row r="6" spans="1:21" ht="16.5" customHeight="1" x14ac:dyDescent="0.25">
      <c r="A6" s="367"/>
      <c r="B6" s="367"/>
      <c r="C6" s="367"/>
      <c r="D6" s="367"/>
      <c r="E6" s="367"/>
      <c r="F6" s="367"/>
      <c r="G6" s="367"/>
      <c r="H6" s="367"/>
      <c r="I6" s="368"/>
      <c r="K6" s="48" t="s">
        <v>788</v>
      </c>
      <c r="L6" s="6" t="s">
        <v>789</v>
      </c>
      <c r="M6" s="9"/>
      <c r="N6" s="8"/>
      <c r="O6" s="49"/>
      <c r="Q6" s="48" t="s">
        <v>923</v>
      </c>
      <c r="R6" s="6" t="s">
        <v>924</v>
      </c>
      <c r="S6" s="9"/>
      <c r="T6" s="8"/>
      <c r="U6" s="49"/>
    </row>
    <row r="7" spans="1:21" ht="16.5" customHeight="1" x14ac:dyDescent="0.25">
      <c r="A7" s="367"/>
      <c r="B7" s="367"/>
      <c r="C7" s="367"/>
      <c r="D7" s="367"/>
      <c r="E7" s="367"/>
      <c r="F7" s="367"/>
      <c r="G7" s="367"/>
      <c r="H7" s="367"/>
      <c r="I7" s="368"/>
      <c r="K7" s="323" t="s">
        <v>790</v>
      </c>
      <c r="L7" s="324" t="s">
        <v>791</v>
      </c>
      <c r="M7" s="325"/>
      <c r="N7" s="326"/>
      <c r="O7" s="327"/>
      <c r="Q7" s="323" t="s">
        <v>925</v>
      </c>
      <c r="R7" s="324" t="s">
        <v>926</v>
      </c>
      <c r="S7" s="325"/>
      <c r="T7" s="326"/>
      <c r="U7" s="327"/>
    </row>
    <row r="8" spans="1:21" ht="16.5" customHeight="1" x14ac:dyDescent="0.25">
      <c r="A8" s="367"/>
      <c r="B8" s="367"/>
      <c r="C8" s="367"/>
      <c r="D8" s="367"/>
      <c r="E8" s="367"/>
      <c r="F8" s="367"/>
      <c r="G8" s="367"/>
      <c r="H8" s="367"/>
      <c r="I8" s="368"/>
      <c r="K8" s="48" t="s">
        <v>792</v>
      </c>
      <c r="L8" s="6" t="s">
        <v>793</v>
      </c>
      <c r="M8" s="9"/>
      <c r="N8" s="8"/>
      <c r="O8" s="49"/>
      <c r="Q8" s="48" t="s">
        <v>927</v>
      </c>
      <c r="R8" s="6" t="s">
        <v>928</v>
      </c>
      <c r="S8" s="9"/>
      <c r="T8" s="8"/>
      <c r="U8" s="49"/>
    </row>
    <row r="9" spans="1:21" ht="16.5" customHeight="1" x14ac:dyDescent="0.25">
      <c r="A9" s="56"/>
      <c r="B9" s="57" t="s">
        <v>436</v>
      </c>
      <c r="C9" s="58"/>
      <c r="D9" s="59"/>
      <c r="E9" s="59"/>
      <c r="F9" s="59"/>
      <c r="G9" s="59"/>
      <c r="H9" s="59"/>
      <c r="I9" s="60"/>
      <c r="K9" s="323" t="s">
        <v>794</v>
      </c>
      <c r="L9" s="324" t="s">
        <v>795</v>
      </c>
      <c r="M9" s="325"/>
      <c r="N9" s="326"/>
      <c r="O9" s="327"/>
      <c r="Q9" s="323" t="s">
        <v>929</v>
      </c>
      <c r="R9" s="324" t="s">
        <v>930</v>
      </c>
      <c r="S9" s="325"/>
      <c r="T9" s="326"/>
      <c r="U9" s="327"/>
    </row>
    <row r="10" spans="1:21" ht="16.5" customHeight="1" x14ac:dyDescent="0.25">
      <c r="A10" s="61" t="s">
        <v>431</v>
      </c>
      <c r="B10" s="62" t="str">
        <f>"Aby zdobyć KORONĘ w regionie "&amp; C1 &amp;", należy odwiedzić"</f>
        <v>Aby zdobyć KORONĘ w regionie WYŻYNY, należy odwiedzić</v>
      </c>
      <c r="K10" s="48" t="s">
        <v>796</v>
      </c>
      <c r="L10" s="6" t="s">
        <v>797</v>
      </c>
      <c r="M10" s="9"/>
      <c r="N10" s="8"/>
      <c r="O10" s="49"/>
      <c r="Q10" s="48" t="s">
        <v>931</v>
      </c>
      <c r="R10" s="6" t="s">
        <v>932</v>
      </c>
      <c r="S10" s="9"/>
      <c r="T10" s="8"/>
      <c r="U10" s="49"/>
    </row>
    <row r="11" spans="1:21" s="1" customFormat="1" ht="16.5" customHeight="1" x14ac:dyDescent="0.25">
      <c r="A11" s="65"/>
      <c r="B11" s="62" t="s">
        <v>1040</v>
      </c>
      <c r="C11" s="63"/>
      <c r="D11"/>
      <c r="E11"/>
      <c r="F11"/>
      <c r="G11"/>
      <c r="H11"/>
      <c r="I11" s="64"/>
      <c r="K11" s="323" t="s">
        <v>798</v>
      </c>
      <c r="L11" s="324" t="s">
        <v>799</v>
      </c>
      <c r="M11" s="325"/>
      <c r="N11" s="326"/>
      <c r="O11" s="327"/>
      <c r="Q11" s="323" t="s">
        <v>933</v>
      </c>
      <c r="R11" s="324" t="s">
        <v>934</v>
      </c>
      <c r="S11" s="325"/>
      <c r="T11" s="326"/>
      <c r="U11" s="327"/>
    </row>
    <row r="12" spans="1:21" ht="16.5" customHeight="1" x14ac:dyDescent="0.25">
      <c r="A12" s="61" t="s">
        <v>431</v>
      </c>
      <c r="B12" s="62" t="s">
        <v>1041</v>
      </c>
      <c r="K12" s="48" t="s">
        <v>800</v>
      </c>
      <c r="L12" s="6" t="s">
        <v>801</v>
      </c>
      <c r="M12" s="9"/>
      <c r="N12" s="8"/>
      <c r="O12" s="49"/>
      <c r="Q12" s="48" t="s">
        <v>935</v>
      </c>
      <c r="R12" s="6" t="s">
        <v>936</v>
      </c>
      <c r="S12" s="9"/>
      <c r="T12" s="8"/>
      <c r="U12" s="49"/>
    </row>
    <row r="13" spans="1:21" ht="16.5" customHeight="1" x14ac:dyDescent="0.25">
      <c r="B13" s="62" t="s">
        <v>1042</v>
      </c>
      <c r="K13" s="323" t="s">
        <v>802</v>
      </c>
      <c r="L13" s="324" t="s">
        <v>803</v>
      </c>
      <c r="M13" s="325"/>
      <c r="N13" s="326"/>
      <c r="O13" s="327"/>
      <c r="Q13" s="323"/>
      <c r="R13" s="324"/>
      <c r="S13" s="351"/>
      <c r="T13" s="324"/>
      <c r="U13" s="327"/>
    </row>
    <row r="14" spans="1:21" ht="16.5" customHeight="1" x14ac:dyDescent="0.25">
      <c r="A14" s="61" t="s">
        <v>431</v>
      </c>
      <c r="B14" s="62" t="s">
        <v>1043</v>
      </c>
      <c r="K14" s="48" t="s">
        <v>804</v>
      </c>
      <c r="L14" s="6" t="s">
        <v>805</v>
      </c>
      <c r="M14" s="9"/>
      <c r="N14" s="8"/>
      <c r="O14" s="49"/>
      <c r="Q14" s="48"/>
      <c r="R14" s="6"/>
      <c r="S14" s="7"/>
      <c r="T14" s="6"/>
      <c r="U14" s="49"/>
    </row>
    <row r="15" spans="1:21" ht="16.5" customHeight="1" x14ac:dyDescent="0.25">
      <c r="A15" s="61" t="s">
        <v>431</v>
      </c>
      <c r="B15" s="62" t="s">
        <v>445</v>
      </c>
      <c r="K15" s="323" t="s">
        <v>806</v>
      </c>
      <c r="L15" s="324" t="s">
        <v>807</v>
      </c>
      <c r="M15" s="325"/>
      <c r="N15" s="326"/>
      <c r="O15" s="327"/>
      <c r="Q15" s="323"/>
      <c r="R15" s="324"/>
      <c r="S15" s="351"/>
      <c r="T15" s="324"/>
      <c r="U15" s="327"/>
    </row>
    <row r="16" spans="1:21" ht="16.5" customHeight="1" x14ac:dyDescent="0.25">
      <c r="B16" s="62" t="s">
        <v>446</v>
      </c>
      <c r="K16" s="48" t="s">
        <v>808</v>
      </c>
      <c r="L16" s="6" t="s">
        <v>809</v>
      </c>
      <c r="M16" s="9"/>
      <c r="N16" s="8"/>
      <c r="O16" s="49"/>
      <c r="Q16" s="48"/>
      <c r="R16" s="6"/>
      <c r="S16" s="7"/>
      <c r="T16" s="6"/>
      <c r="U16" s="49"/>
    </row>
    <row r="17" spans="1:21" ht="16.5" customHeight="1" x14ac:dyDescent="0.25">
      <c r="A17" s="61"/>
      <c r="B17" s="72" t="s">
        <v>447</v>
      </c>
      <c r="K17" s="323" t="s">
        <v>810</v>
      </c>
      <c r="L17" s="324" t="s">
        <v>811</v>
      </c>
      <c r="M17" s="325"/>
      <c r="N17" s="326"/>
      <c r="O17" s="327"/>
      <c r="Q17" s="323"/>
      <c r="R17" s="324"/>
      <c r="S17" s="351"/>
      <c r="T17" s="324"/>
      <c r="U17" s="327"/>
    </row>
    <row r="18" spans="1:21" ht="16.5" customHeight="1" x14ac:dyDescent="0.25">
      <c r="B18" s="62"/>
      <c r="K18" s="48" t="s">
        <v>812</v>
      </c>
      <c r="L18" s="6" t="s">
        <v>813</v>
      </c>
      <c r="M18" s="9"/>
      <c r="N18" s="8"/>
      <c r="O18" s="49"/>
      <c r="Q18" s="48"/>
      <c r="R18" s="6"/>
      <c r="S18" s="7"/>
      <c r="T18" s="6"/>
      <c r="U18" s="49"/>
    </row>
    <row r="19" spans="1:21" ht="16.5" customHeight="1" x14ac:dyDescent="0.25">
      <c r="A19" s="56"/>
      <c r="B19" s="73" t="s">
        <v>435</v>
      </c>
      <c r="C19" s="58"/>
      <c r="D19" s="59"/>
      <c r="E19" s="59"/>
      <c r="F19" s="59"/>
      <c r="G19" s="59"/>
      <c r="H19" s="59"/>
      <c r="I19" s="60"/>
      <c r="K19" s="323" t="s">
        <v>814</v>
      </c>
      <c r="L19" s="324" t="s">
        <v>815</v>
      </c>
      <c r="M19" s="325"/>
      <c r="N19" s="326"/>
      <c r="O19" s="327"/>
      <c r="Q19" s="323"/>
      <c r="R19" s="324"/>
      <c r="S19" s="351"/>
      <c r="T19" s="324"/>
      <c r="U19" s="327"/>
    </row>
    <row r="20" spans="1:21" ht="16.5" customHeight="1" x14ac:dyDescent="0.25">
      <c r="A20" s="61" t="s">
        <v>431</v>
      </c>
      <c r="B20" s="103" t="s">
        <v>444</v>
      </c>
      <c r="K20" s="180" t="s">
        <v>816</v>
      </c>
      <c r="L20" s="181" t="s">
        <v>817</v>
      </c>
      <c r="M20" s="170"/>
      <c r="N20" s="171"/>
      <c r="O20" s="183"/>
      <c r="Q20" s="180"/>
      <c r="R20" s="181"/>
      <c r="S20" s="182"/>
      <c r="T20" s="181"/>
      <c r="U20" s="183"/>
    </row>
    <row r="21" spans="1:21" ht="16.5" customHeight="1" x14ac:dyDescent="0.25">
      <c r="A21" s="61" t="s">
        <v>431</v>
      </c>
      <c r="B21" s="62" t="s">
        <v>432</v>
      </c>
    </row>
    <row r="22" spans="1:21" ht="16.5" customHeight="1" x14ac:dyDescent="0.25">
      <c r="A22" s="61" t="s">
        <v>431</v>
      </c>
      <c r="B22" s="62" t="s">
        <v>437</v>
      </c>
      <c r="K22" s="146" t="s">
        <v>819</v>
      </c>
      <c r="L22" s="147"/>
      <c r="M22" s="335">
        <f>COUNTA(M24:M38)</f>
        <v>0</v>
      </c>
      <c r="N22" s="336"/>
      <c r="O22" s="337">
        <f>COUNTA(O24:O38)</f>
        <v>0</v>
      </c>
      <c r="Q22" s="146" t="s">
        <v>937</v>
      </c>
      <c r="R22" s="147"/>
      <c r="S22" s="335">
        <f>COUNTA(S24:S38)</f>
        <v>0</v>
      </c>
      <c r="T22" s="336"/>
      <c r="U22" s="337">
        <f>COUNTA(U24:U38)</f>
        <v>0</v>
      </c>
    </row>
    <row r="23" spans="1:21" ht="16.5" customHeight="1" x14ac:dyDescent="0.25">
      <c r="B23" s="62" t="s">
        <v>443</v>
      </c>
      <c r="K23" s="319" t="s">
        <v>0</v>
      </c>
      <c r="L23" s="320" t="s">
        <v>15</v>
      </c>
      <c r="M23" s="321" t="s">
        <v>3</v>
      </c>
      <c r="N23" s="320" t="s">
        <v>16</v>
      </c>
      <c r="O23" s="322" t="s">
        <v>6</v>
      </c>
      <c r="P23" s="6"/>
      <c r="Q23" s="319" t="s">
        <v>0</v>
      </c>
      <c r="R23" s="320" t="s">
        <v>15</v>
      </c>
      <c r="S23" s="321" t="s">
        <v>3</v>
      </c>
      <c r="T23" s="320" t="s">
        <v>16</v>
      </c>
      <c r="U23" s="322" t="s">
        <v>6</v>
      </c>
    </row>
    <row r="24" spans="1:21" ht="16.5" customHeight="1" x14ac:dyDescent="0.25">
      <c r="B24" s="25" t="s">
        <v>438</v>
      </c>
      <c r="K24" s="48" t="s">
        <v>820</v>
      </c>
      <c r="L24" s="6" t="s">
        <v>821</v>
      </c>
      <c r="M24" s="9"/>
      <c r="N24" s="8"/>
      <c r="O24" s="49"/>
      <c r="Q24" s="48" t="s">
        <v>938</v>
      </c>
      <c r="R24" s="6" t="s">
        <v>939</v>
      </c>
      <c r="S24" s="9"/>
      <c r="T24" s="8"/>
      <c r="U24" s="49"/>
    </row>
    <row r="25" spans="1:21" ht="16.5" customHeight="1" x14ac:dyDescent="0.25">
      <c r="K25" s="323" t="s">
        <v>822</v>
      </c>
      <c r="L25" s="324" t="s">
        <v>823</v>
      </c>
      <c r="M25" s="325"/>
      <c r="N25" s="326"/>
      <c r="O25" s="327"/>
      <c r="Q25" s="323" t="s">
        <v>940</v>
      </c>
      <c r="R25" s="324" t="s">
        <v>941</v>
      </c>
      <c r="S25" s="325"/>
      <c r="T25" s="326"/>
      <c r="U25" s="327"/>
    </row>
    <row r="26" spans="1:21" ht="16.5" customHeight="1" x14ac:dyDescent="0.25">
      <c r="F26" s="74"/>
      <c r="G26" s="74"/>
      <c r="H26" s="75"/>
      <c r="K26" s="48" t="s">
        <v>824</v>
      </c>
      <c r="L26" s="6" t="s">
        <v>825</v>
      </c>
      <c r="M26" s="9"/>
      <c r="N26" s="8"/>
      <c r="O26" s="49"/>
      <c r="Q26" s="48" t="s">
        <v>942</v>
      </c>
      <c r="R26" s="6" t="s">
        <v>943</v>
      </c>
      <c r="S26" s="9"/>
      <c r="T26" s="8"/>
      <c r="U26" s="49"/>
    </row>
    <row r="27" spans="1:21" ht="16.5" customHeight="1" x14ac:dyDescent="0.25">
      <c r="A27" s="56"/>
      <c r="B27" s="57" t="s">
        <v>440</v>
      </c>
      <c r="C27" s="58"/>
      <c r="D27" s="59"/>
      <c r="E27" s="59"/>
      <c r="F27" s="59"/>
      <c r="G27" s="59"/>
      <c r="H27" s="59"/>
      <c r="I27" s="60"/>
      <c r="K27" s="323" t="s">
        <v>826</v>
      </c>
      <c r="L27" s="324" t="s">
        <v>827</v>
      </c>
      <c r="M27" s="325"/>
      <c r="N27" s="326"/>
      <c r="O27" s="327"/>
      <c r="Q27" s="323" t="s">
        <v>944</v>
      </c>
      <c r="R27" s="324" t="s">
        <v>945</v>
      </c>
      <c r="S27" s="325"/>
      <c r="T27" s="326"/>
      <c r="U27" s="327"/>
    </row>
    <row r="28" spans="1:21" ht="16.5" customHeight="1" x14ac:dyDescent="0.25">
      <c r="B28" s="76" t="s">
        <v>441</v>
      </c>
      <c r="F28" s="311"/>
      <c r="G28" s="77"/>
      <c r="H28" s="312"/>
      <c r="K28" s="48" t="s">
        <v>828</v>
      </c>
      <c r="L28" s="6" t="s">
        <v>829</v>
      </c>
      <c r="M28" s="9"/>
      <c r="N28" s="8"/>
      <c r="O28" s="49"/>
      <c r="Q28" s="48" t="s">
        <v>946</v>
      </c>
      <c r="R28" s="6" t="s">
        <v>947</v>
      </c>
      <c r="S28" s="9"/>
      <c r="T28" s="8"/>
      <c r="U28" s="49"/>
    </row>
    <row r="29" spans="1:21" ht="16.5" customHeight="1" x14ac:dyDescent="0.25">
      <c r="F29" s="311"/>
      <c r="G29" s="77"/>
      <c r="H29" s="312"/>
      <c r="K29" s="323" t="s">
        <v>830</v>
      </c>
      <c r="L29" s="324" t="s">
        <v>831</v>
      </c>
      <c r="M29" s="325"/>
      <c r="N29" s="326"/>
      <c r="O29" s="327"/>
      <c r="P29" s="1"/>
      <c r="Q29" s="323" t="s">
        <v>948</v>
      </c>
      <c r="R29" s="324" t="s">
        <v>949</v>
      </c>
      <c r="S29" s="325"/>
      <c r="T29" s="326"/>
      <c r="U29" s="327"/>
    </row>
    <row r="30" spans="1:21" ht="16.5" customHeight="1" x14ac:dyDescent="0.25">
      <c r="B30" s="78" t="s">
        <v>429</v>
      </c>
      <c r="D30" s="78" t="s">
        <v>425</v>
      </c>
      <c r="F30" s="78" t="s">
        <v>1758</v>
      </c>
      <c r="G30" s="77"/>
      <c r="H30" s="313" t="s">
        <v>1759</v>
      </c>
      <c r="K30" s="48" t="s">
        <v>832</v>
      </c>
      <c r="L30" s="6" t="s">
        <v>833</v>
      </c>
      <c r="M30" s="9"/>
      <c r="N30" s="8"/>
      <c r="O30" s="49"/>
      <c r="Q30" s="48" t="s">
        <v>950</v>
      </c>
      <c r="R30" s="6" t="s">
        <v>951</v>
      </c>
      <c r="S30" s="9"/>
      <c r="T30" s="8"/>
      <c r="U30" s="49"/>
    </row>
    <row r="31" spans="1:21" ht="16.5" customHeight="1" x14ac:dyDescent="0.25">
      <c r="K31" s="323" t="s">
        <v>834</v>
      </c>
      <c r="L31" s="324" t="s">
        <v>835</v>
      </c>
      <c r="M31" s="325"/>
      <c r="N31" s="326"/>
      <c r="O31" s="327"/>
      <c r="Q31" s="323" t="s">
        <v>952</v>
      </c>
      <c r="R31" s="324" t="s">
        <v>953</v>
      </c>
      <c r="S31" s="325"/>
      <c r="T31" s="326"/>
      <c r="U31" s="327"/>
    </row>
    <row r="32" spans="1:21" ht="16.5" customHeight="1" x14ac:dyDescent="0.25">
      <c r="B32" s="149" t="str">
        <f>PROPER(K4)</f>
        <v>Wyżyna Śląska</v>
      </c>
      <c r="C32" s="80"/>
      <c r="D32" s="81">
        <f>(M4)</f>
        <v>0</v>
      </c>
      <c r="E32" s="82"/>
      <c r="F32" s="80" t="str">
        <f>IF(D32&gt;2,"x","")</f>
        <v/>
      </c>
      <c r="G32" s="80"/>
      <c r="H32" s="80" t="str">
        <f>IF(D32&gt;5,"x","")</f>
        <v/>
      </c>
      <c r="K32" s="48" t="s">
        <v>836</v>
      </c>
      <c r="L32" s="6" t="s">
        <v>837</v>
      </c>
      <c r="M32" s="9"/>
      <c r="N32" s="8"/>
      <c r="O32" s="49"/>
      <c r="Q32" s="48" t="s">
        <v>954</v>
      </c>
      <c r="R32" s="6" t="s">
        <v>955</v>
      </c>
      <c r="S32" s="9"/>
      <c r="T32" s="8"/>
      <c r="U32" s="49"/>
    </row>
    <row r="33" spans="1:21" ht="16.5" customHeight="1" x14ac:dyDescent="0.25">
      <c r="B33" s="148" t="str">
        <f>PROPER(K22)</f>
        <v>Wyżyna Woźnicko-Wieluńska</v>
      </c>
      <c r="C33" s="3"/>
      <c r="D33" s="84">
        <f>(M22)</f>
        <v>0</v>
      </c>
      <c r="E33" s="6"/>
      <c r="F33" s="3" t="str">
        <f t="shared" ref="F33:F43" si="0">IF(D33&gt;2,"x","")</f>
        <v/>
      </c>
      <c r="G33" s="3"/>
      <c r="H33" s="3" t="str">
        <f t="shared" ref="H33:H43" si="1">IF(D33&gt;5,"x","")</f>
        <v/>
      </c>
      <c r="K33" s="323" t="s">
        <v>838</v>
      </c>
      <c r="L33" s="324" t="s">
        <v>839</v>
      </c>
      <c r="M33" s="325"/>
      <c r="N33" s="326"/>
      <c r="O33" s="327"/>
      <c r="Q33" s="323" t="s">
        <v>956</v>
      </c>
      <c r="R33" s="324" t="s">
        <v>957</v>
      </c>
      <c r="S33" s="325"/>
      <c r="T33" s="326"/>
      <c r="U33" s="327"/>
    </row>
    <row r="34" spans="1:21" ht="16.5" customHeight="1" x14ac:dyDescent="0.25">
      <c r="B34" s="149" t="str">
        <f>PROPER(K40)</f>
        <v>Wyżyna Krakowsko-Częstochowska</v>
      </c>
      <c r="C34" s="80"/>
      <c r="D34" s="81">
        <f>(M40)</f>
        <v>0</v>
      </c>
      <c r="E34" s="82"/>
      <c r="F34" s="80" t="str">
        <f t="shared" si="0"/>
        <v/>
      </c>
      <c r="G34" s="80"/>
      <c r="H34" s="80" t="str">
        <f t="shared" si="1"/>
        <v/>
      </c>
      <c r="K34" s="48" t="s">
        <v>840</v>
      </c>
      <c r="L34" s="6" t="s">
        <v>841</v>
      </c>
      <c r="M34" s="9"/>
      <c r="N34" s="8"/>
      <c r="O34" s="49"/>
      <c r="Q34" s="48" t="s">
        <v>958</v>
      </c>
      <c r="R34" s="6" t="s">
        <v>959</v>
      </c>
      <c r="S34" s="9"/>
      <c r="T34" s="8"/>
      <c r="U34" s="49"/>
    </row>
    <row r="35" spans="1:21" ht="16.5" customHeight="1" x14ac:dyDescent="0.25">
      <c r="B35" s="148" t="str">
        <f>PROPER(K58)</f>
        <v>Wyżyna Przedborska</v>
      </c>
      <c r="C35" s="3"/>
      <c r="D35" s="84">
        <f>(M58)</f>
        <v>0</v>
      </c>
      <c r="E35" s="6"/>
      <c r="F35" s="3" t="str">
        <f t="shared" si="0"/>
        <v/>
      </c>
      <c r="G35" s="3"/>
      <c r="H35" s="3" t="str">
        <f t="shared" si="1"/>
        <v/>
      </c>
      <c r="K35" s="323"/>
      <c r="L35" s="324"/>
      <c r="M35" s="351"/>
      <c r="N35" s="324"/>
      <c r="O35" s="327"/>
      <c r="Q35" s="323" t="s">
        <v>960</v>
      </c>
      <c r="R35" s="324" t="s">
        <v>961</v>
      </c>
      <c r="S35" s="325"/>
      <c r="T35" s="326"/>
      <c r="U35" s="327"/>
    </row>
    <row r="36" spans="1:21" ht="16.5" customHeight="1" x14ac:dyDescent="0.25">
      <c r="B36" s="149" t="str">
        <f>PROPER(K76)</f>
        <v>Niecka Nidziańska</v>
      </c>
      <c r="C36" s="80"/>
      <c r="D36" s="81">
        <f>(M76)</f>
        <v>0</v>
      </c>
      <c r="E36" s="82"/>
      <c r="F36" s="80" t="str">
        <f t="shared" si="0"/>
        <v/>
      </c>
      <c r="G36" s="80"/>
      <c r="H36" s="80" t="str">
        <f t="shared" si="1"/>
        <v/>
      </c>
      <c r="K36" s="48"/>
      <c r="L36" s="6"/>
      <c r="M36" s="7"/>
      <c r="N36" s="6"/>
      <c r="O36" s="49"/>
      <c r="Q36" s="48"/>
      <c r="R36" s="6"/>
      <c r="S36" s="7"/>
      <c r="T36" s="6"/>
      <c r="U36" s="49"/>
    </row>
    <row r="37" spans="1:21" ht="16.5" customHeight="1" x14ac:dyDescent="0.25">
      <c r="B37" s="339" t="str">
        <f>PROPER(K94)</f>
        <v xml:space="preserve">Kotlina Oświęcimska </v>
      </c>
      <c r="C37" s="3"/>
      <c r="D37" s="84">
        <f>(M94)</f>
        <v>0</v>
      </c>
      <c r="E37" s="6"/>
      <c r="F37" s="3" t="str">
        <f t="shared" si="0"/>
        <v/>
      </c>
      <c r="G37" s="3"/>
      <c r="H37" s="3" t="str">
        <f t="shared" si="1"/>
        <v/>
      </c>
      <c r="K37" s="323"/>
      <c r="L37" s="324"/>
      <c r="M37" s="351"/>
      <c r="N37" s="324"/>
      <c r="O37" s="327"/>
      <c r="Q37" s="323"/>
      <c r="R37" s="324"/>
      <c r="S37" s="351"/>
      <c r="T37" s="324"/>
      <c r="U37" s="327"/>
    </row>
    <row r="38" spans="1:21" ht="16.5" customHeight="1" x14ac:dyDescent="0.25">
      <c r="B38" s="338" t="str">
        <f>PROPER(Q4)</f>
        <v>Brama Krakowska</v>
      </c>
      <c r="C38" s="85"/>
      <c r="D38" s="81">
        <f>(S4)</f>
        <v>0</v>
      </c>
      <c r="E38" s="86"/>
      <c r="F38" s="80" t="str">
        <f t="shared" si="0"/>
        <v/>
      </c>
      <c r="G38" s="80"/>
      <c r="H38" s="80" t="str">
        <f t="shared" si="1"/>
        <v/>
      </c>
      <c r="K38" s="180"/>
      <c r="L38" s="181"/>
      <c r="M38" s="182"/>
      <c r="N38" s="181"/>
      <c r="O38" s="183"/>
      <c r="Q38" s="180"/>
      <c r="R38" s="181"/>
      <c r="S38" s="182"/>
      <c r="T38" s="181"/>
      <c r="U38" s="183"/>
    </row>
    <row r="39" spans="1:21" ht="16.5" customHeight="1" x14ac:dyDescent="0.25">
      <c r="B39" s="148" t="str">
        <f>PROPER(Q22)</f>
        <v>Wyżyna Kielecka</v>
      </c>
      <c r="D39" s="84">
        <f>(S22)</f>
        <v>0</v>
      </c>
      <c r="F39" s="3" t="str">
        <f t="shared" si="0"/>
        <v/>
      </c>
      <c r="G39" s="3"/>
      <c r="H39" s="3" t="str">
        <f t="shared" si="1"/>
        <v/>
      </c>
    </row>
    <row r="40" spans="1:21" ht="16.5" customHeight="1" x14ac:dyDescent="0.25">
      <c r="B40" s="149" t="str">
        <f>PROPER(Q40)</f>
        <v>Wyżyna Lubelska</v>
      </c>
      <c r="C40" s="85"/>
      <c r="D40" s="81">
        <f>(S40)</f>
        <v>0</v>
      </c>
      <c r="E40" s="86"/>
      <c r="F40" s="80" t="str">
        <f t="shared" si="0"/>
        <v/>
      </c>
      <c r="G40" s="80"/>
      <c r="H40" s="80" t="str">
        <f t="shared" si="1"/>
        <v/>
      </c>
      <c r="K40" s="146" t="s">
        <v>842</v>
      </c>
      <c r="L40" s="147"/>
      <c r="M40" s="335">
        <f>COUNTA(M42:M56)</f>
        <v>0</v>
      </c>
      <c r="N40" s="336"/>
      <c r="O40" s="337">
        <f>COUNTA(O42:O56)</f>
        <v>0</v>
      </c>
      <c r="Q40" s="146" t="s">
        <v>962</v>
      </c>
      <c r="R40" s="147"/>
      <c r="S40" s="335">
        <f>COUNTA(S42:S56)</f>
        <v>0</v>
      </c>
      <c r="T40" s="336"/>
      <c r="U40" s="337">
        <f>COUNTA(U42:U56)</f>
        <v>0</v>
      </c>
    </row>
    <row r="41" spans="1:21" ht="16.5" customHeight="1" x14ac:dyDescent="0.25">
      <c r="B41" s="148" t="str">
        <f>PROPER(Q58)</f>
        <v>Wyżyna Wołyńska</v>
      </c>
      <c r="D41" s="84">
        <f>(S58)</f>
        <v>0</v>
      </c>
      <c r="F41" s="3" t="str">
        <f t="shared" si="0"/>
        <v/>
      </c>
      <c r="G41" s="3"/>
      <c r="H41" s="3" t="str">
        <f t="shared" si="1"/>
        <v/>
      </c>
      <c r="K41" s="319" t="s">
        <v>0</v>
      </c>
      <c r="L41" s="320" t="s">
        <v>15</v>
      </c>
      <c r="M41" s="321" t="s">
        <v>3</v>
      </c>
      <c r="N41" s="320" t="s">
        <v>16</v>
      </c>
      <c r="O41" s="322" t="s">
        <v>6</v>
      </c>
      <c r="P41" s="6"/>
      <c r="Q41" s="319" t="s">
        <v>0</v>
      </c>
      <c r="R41" s="320" t="s">
        <v>15</v>
      </c>
      <c r="S41" s="321" t="s">
        <v>3</v>
      </c>
      <c r="T41" s="320" t="s">
        <v>16</v>
      </c>
      <c r="U41" s="322" t="s">
        <v>6</v>
      </c>
    </row>
    <row r="42" spans="1:21" ht="16.5" customHeight="1" x14ac:dyDescent="0.25">
      <c r="B42" s="149" t="str">
        <f>PROPER(Q76)</f>
        <v>Roztocze</v>
      </c>
      <c r="C42" s="85"/>
      <c r="D42" s="81">
        <f>(S76)</f>
        <v>0</v>
      </c>
      <c r="E42" s="86"/>
      <c r="F42" s="80" t="str">
        <f t="shared" si="0"/>
        <v/>
      </c>
      <c r="G42" s="80"/>
      <c r="H42" s="80" t="str">
        <f t="shared" si="1"/>
        <v/>
      </c>
      <c r="K42" s="48" t="s">
        <v>843</v>
      </c>
      <c r="L42" s="6" t="s">
        <v>844</v>
      </c>
      <c r="M42" s="9"/>
      <c r="N42" s="8"/>
      <c r="O42" s="49"/>
      <c r="Q42" s="48" t="s">
        <v>963</v>
      </c>
      <c r="R42" s="6" t="s">
        <v>964</v>
      </c>
      <c r="S42" s="9"/>
      <c r="T42" s="8"/>
      <c r="U42" s="49"/>
    </row>
    <row r="43" spans="1:21" ht="16.5" customHeight="1" x14ac:dyDescent="0.25">
      <c r="B43" s="339" t="str">
        <f>PROPER(Q94)</f>
        <v>Kotlina Sandomierska</v>
      </c>
      <c r="D43" s="84">
        <f>(S94)</f>
        <v>0</v>
      </c>
      <c r="F43" s="3" t="str">
        <f t="shared" si="0"/>
        <v/>
      </c>
      <c r="G43" s="3"/>
      <c r="H43" s="3" t="str">
        <f t="shared" si="1"/>
        <v/>
      </c>
      <c r="K43" s="323" t="s">
        <v>845</v>
      </c>
      <c r="L43" s="324" t="s">
        <v>846</v>
      </c>
      <c r="M43" s="325"/>
      <c r="N43" s="326"/>
      <c r="O43" s="327"/>
      <c r="Q43" s="323" t="s">
        <v>965</v>
      </c>
      <c r="R43" s="324" t="s">
        <v>966</v>
      </c>
      <c r="S43" s="325"/>
      <c r="T43" s="326"/>
      <c r="U43" s="327"/>
    </row>
    <row r="44" spans="1:21" ht="16.5" customHeight="1" x14ac:dyDescent="0.25">
      <c r="K44" s="48" t="s">
        <v>847</v>
      </c>
      <c r="L44" s="6" t="s">
        <v>848</v>
      </c>
      <c r="M44" s="9"/>
      <c r="N44" s="8"/>
      <c r="O44" s="49"/>
      <c r="Q44" s="48" t="s">
        <v>967</v>
      </c>
      <c r="R44" s="6" t="s">
        <v>968</v>
      </c>
      <c r="S44" s="9"/>
      <c r="T44" s="8"/>
      <c r="U44" s="49"/>
    </row>
    <row r="45" spans="1:21" ht="16.5" customHeight="1" x14ac:dyDescent="0.25">
      <c r="A45" s="56"/>
      <c r="B45" s="57" t="s">
        <v>442</v>
      </c>
      <c r="C45" s="58"/>
      <c r="D45" s="59"/>
      <c r="E45" s="59"/>
      <c r="F45" s="59"/>
      <c r="G45" s="59"/>
      <c r="H45" s="59"/>
      <c r="I45" s="60"/>
      <c r="K45" s="323" t="s">
        <v>849</v>
      </c>
      <c r="L45" s="324" t="s">
        <v>850</v>
      </c>
      <c r="M45" s="325"/>
      <c r="N45" s="326"/>
      <c r="O45" s="327"/>
      <c r="Q45" s="323" t="s">
        <v>969</v>
      </c>
      <c r="R45" s="324" t="s">
        <v>970</v>
      </c>
      <c r="S45" s="325"/>
      <c r="T45" s="326"/>
      <c r="U45" s="327"/>
    </row>
    <row r="46" spans="1:21" ht="16.5" customHeight="1" x14ac:dyDescent="0.25">
      <c r="K46" s="48" t="s">
        <v>851</v>
      </c>
      <c r="L46" s="6" t="s">
        <v>852</v>
      </c>
      <c r="M46" s="9"/>
      <c r="N46" s="8"/>
      <c r="O46" s="49"/>
      <c r="Q46" s="48" t="s">
        <v>971</v>
      </c>
      <c r="R46" s="6" t="s">
        <v>972</v>
      </c>
      <c r="S46" s="9"/>
      <c r="T46" s="8"/>
      <c r="U46" s="49"/>
    </row>
    <row r="47" spans="1:21" ht="16.5" customHeight="1" x14ac:dyDescent="0.25">
      <c r="K47" s="323" t="s">
        <v>853</v>
      </c>
      <c r="L47" s="324" t="s">
        <v>854</v>
      </c>
      <c r="M47" s="325"/>
      <c r="N47" s="326"/>
      <c r="O47" s="327"/>
      <c r="P47" s="1"/>
      <c r="Q47" s="323" t="s">
        <v>973</v>
      </c>
      <c r="R47" s="324" t="s">
        <v>974</v>
      </c>
      <c r="S47" s="325"/>
      <c r="T47" s="326"/>
      <c r="U47" s="327"/>
    </row>
    <row r="48" spans="1:21" ht="16.5" customHeight="1" x14ac:dyDescent="0.25">
      <c r="K48" s="48" t="s">
        <v>855</v>
      </c>
      <c r="L48" s="6" t="s">
        <v>856</v>
      </c>
      <c r="M48" s="9"/>
      <c r="N48" s="8"/>
      <c r="O48" s="49"/>
      <c r="Q48" s="48" t="s">
        <v>975</v>
      </c>
      <c r="R48" s="6" t="s">
        <v>976</v>
      </c>
      <c r="S48" s="9"/>
      <c r="T48" s="8"/>
      <c r="U48" s="49"/>
    </row>
    <row r="49" spans="2:21" ht="16.5" customHeight="1" x14ac:dyDescent="0.25">
      <c r="K49" s="323" t="s">
        <v>857</v>
      </c>
      <c r="L49" s="324" t="s">
        <v>858</v>
      </c>
      <c r="M49" s="325"/>
      <c r="N49" s="326"/>
      <c r="O49" s="327"/>
      <c r="Q49" s="323" t="s">
        <v>977</v>
      </c>
      <c r="R49" s="324" t="s">
        <v>978</v>
      </c>
      <c r="S49" s="325"/>
      <c r="T49" s="326"/>
      <c r="U49" s="327"/>
    </row>
    <row r="50" spans="2:21" ht="16.5" customHeight="1" x14ac:dyDescent="0.25">
      <c r="K50" s="48" t="s">
        <v>859</v>
      </c>
      <c r="L50" s="6" t="s">
        <v>860</v>
      </c>
      <c r="M50" s="9"/>
      <c r="N50" s="8"/>
      <c r="O50" s="49"/>
      <c r="Q50" s="48" t="s">
        <v>979</v>
      </c>
      <c r="R50" s="6" t="s">
        <v>980</v>
      </c>
      <c r="S50" s="9"/>
      <c r="T50" s="8"/>
      <c r="U50" s="49"/>
    </row>
    <row r="51" spans="2:21" ht="16.5" customHeight="1" x14ac:dyDescent="0.25">
      <c r="K51" s="323" t="s">
        <v>861</v>
      </c>
      <c r="L51" s="324" t="s">
        <v>862</v>
      </c>
      <c r="M51" s="325"/>
      <c r="N51" s="326"/>
      <c r="O51" s="327"/>
      <c r="Q51" s="323" t="s">
        <v>981</v>
      </c>
      <c r="R51" s="324" t="s">
        <v>982</v>
      </c>
      <c r="S51" s="325"/>
      <c r="T51" s="326"/>
      <c r="U51" s="327"/>
    </row>
    <row r="52" spans="2:21" ht="16.5" customHeight="1" x14ac:dyDescent="0.25">
      <c r="K52" s="48" t="s">
        <v>863</v>
      </c>
      <c r="L52" s="6" t="s">
        <v>864</v>
      </c>
      <c r="M52" s="9"/>
      <c r="N52" s="8"/>
      <c r="O52" s="49"/>
      <c r="Q52" s="48" t="s">
        <v>983</v>
      </c>
      <c r="R52" s="6" t="s">
        <v>984</v>
      </c>
      <c r="S52" s="9"/>
      <c r="T52" s="8"/>
      <c r="U52" s="49"/>
    </row>
    <row r="53" spans="2:21" ht="16.5" customHeight="1" x14ac:dyDescent="0.25">
      <c r="B53" s="1"/>
      <c r="C53" s="78"/>
      <c r="D53" s="4" t="str">
        <f>"KORONA dla regionu"</f>
        <v>KORONA dla regionu</v>
      </c>
      <c r="F53" s="87" t="str">
        <f>C1</f>
        <v>WYŻYNY</v>
      </c>
      <c r="G53" s="1"/>
      <c r="H53" s="1"/>
      <c r="K53" s="323" t="s">
        <v>865</v>
      </c>
      <c r="L53" s="324" t="s">
        <v>866</v>
      </c>
      <c r="M53" s="325"/>
      <c r="N53" s="326"/>
      <c r="O53" s="327"/>
      <c r="Q53" s="323"/>
      <c r="R53" s="324"/>
      <c r="S53" s="351"/>
      <c r="T53" s="324"/>
      <c r="U53" s="327"/>
    </row>
    <row r="54" spans="2:21" ht="16.5" customHeight="1" x14ac:dyDescent="0.25">
      <c r="D54" s="2" t="s">
        <v>428</v>
      </c>
      <c r="F54" s="1">
        <f>COUNTIF(F32:F43,"x")</f>
        <v>0</v>
      </c>
      <c r="G54" s="88" t="str">
        <f>"z 10"</f>
        <v>z 10</v>
      </c>
      <c r="K54" s="48"/>
      <c r="L54" s="6"/>
      <c r="M54" s="7"/>
      <c r="N54" s="6"/>
      <c r="O54" s="49"/>
      <c r="Q54" s="48"/>
      <c r="R54" s="6"/>
      <c r="S54" s="7"/>
      <c r="T54" s="6"/>
      <c r="U54" s="49"/>
    </row>
    <row r="55" spans="2:21" ht="16.5" customHeight="1" x14ac:dyDescent="0.25">
      <c r="D55" s="2" t="str">
        <f>"Czy możesz już przystąpić do weryfikacji?"</f>
        <v>Czy możesz już przystąpić do weryfikacji?</v>
      </c>
      <c r="F55" s="369" t="str">
        <f>IF(F54&gt;=10,"TAK","nie")</f>
        <v>nie</v>
      </c>
      <c r="G55" s="369"/>
      <c r="K55" s="323"/>
      <c r="L55" s="324"/>
      <c r="M55" s="351"/>
      <c r="N55" s="324"/>
      <c r="O55" s="327"/>
      <c r="Q55" s="323"/>
      <c r="R55" s="324"/>
      <c r="S55" s="351"/>
      <c r="T55" s="324"/>
      <c r="U55" s="327"/>
    </row>
    <row r="56" spans="2:21" ht="16.5" customHeight="1" x14ac:dyDescent="0.25">
      <c r="K56" s="180"/>
      <c r="L56" s="181"/>
      <c r="M56" s="182"/>
      <c r="N56" s="181"/>
      <c r="O56" s="183"/>
      <c r="Q56" s="180"/>
      <c r="R56" s="181"/>
      <c r="S56" s="182"/>
      <c r="T56" s="181"/>
      <c r="U56" s="183"/>
    </row>
    <row r="58" spans="2:21" ht="16.5" customHeight="1" x14ac:dyDescent="0.25">
      <c r="K58" s="146" t="s">
        <v>867</v>
      </c>
      <c r="L58" s="147"/>
      <c r="M58" s="335">
        <f>COUNTA(M60:M74)</f>
        <v>0</v>
      </c>
      <c r="N58" s="336"/>
      <c r="O58" s="337">
        <f>COUNTA(O60:O74)</f>
        <v>0</v>
      </c>
      <c r="Q58" s="146" t="s">
        <v>985</v>
      </c>
      <c r="R58" s="147"/>
      <c r="S58" s="335">
        <f>COUNTA(S60:S74)</f>
        <v>0</v>
      </c>
      <c r="T58" s="336"/>
      <c r="U58" s="337">
        <f>COUNTA(U60:U74)</f>
        <v>0</v>
      </c>
    </row>
    <row r="59" spans="2:21" ht="16.5" customHeight="1" x14ac:dyDescent="0.25">
      <c r="K59" s="319" t="s">
        <v>0</v>
      </c>
      <c r="L59" s="320" t="s">
        <v>15</v>
      </c>
      <c r="M59" s="321" t="s">
        <v>3</v>
      </c>
      <c r="N59" s="320" t="s">
        <v>16</v>
      </c>
      <c r="O59" s="322" t="s">
        <v>6</v>
      </c>
      <c r="P59" s="6"/>
      <c r="Q59" s="319" t="s">
        <v>0</v>
      </c>
      <c r="R59" s="320" t="s">
        <v>15</v>
      </c>
      <c r="S59" s="321" t="s">
        <v>3</v>
      </c>
      <c r="T59" s="320" t="s">
        <v>16</v>
      </c>
      <c r="U59" s="322" t="s">
        <v>6</v>
      </c>
    </row>
    <row r="60" spans="2:21" ht="16.5" customHeight="1" x14ac:dyDescent="0.25">
      <c r="K60" s="48" t="s">
        <v>868</v>
      </c>
      <c r="L60" s="6" t="s">
        <v>869</v>
      </c>
      <c r="M60" s="9"/>
      <c r="N60" s="8"/>
      <c r="O60" s="49"/>
      <c r="Q60" s="48" t="s">
        <v>986</v>
      </c>
      <c r="R60" s="6" t="s">
        <v>987</v>
      </c>
      <c r="S60" s="9"/>
      <c r="T60" s="8"/>
      <c r="U60" s="49"/>
    </row>
    <row r="61" spans="2:21" ht="16.5" customHeight="1" x14ac:dyDescent="0.25">
      <c r="K61" s="323" t="s">
        <v>870</v>
      </c>
      <c r="L61" s="324" t="s">
        <v>871</v>
      </c>
      <c r="M61" s="325"/>
      <c r="N61" s="326"/>
      <c r="O61" s="327"/>
      <c r="Q61" s="323" t="s">
        <v>988</v>
      </c>
      <c r="R61" s="324" t="s">
        <v>989</v>
      </c>
      <c r="S61" s="325"/>
      <c r="T61" s="326"/>
      <c r="U61" s="327"/>
    </row>
    <row r="62" spans="2:21" ht="16.5" customHeight="1" x14ac:dyDescent="0.25">
      <c r="K62" s="48" t="s">
        <v>872</v>
      </c>
      <c r="L62" s="6" t="s">
        <v>873</v>
      </c>
      <c r="M62" s="9"/>
      <c r="N62" s="8"/>
      <c r="O62" s="49"/>
      <c r="Q62" s="48" t="s">
        <v>990</v>
      </c>
      <c r="R62" s="6" t="s">
        <v>991</v>
      </c>
      <c r="S62" s="9"/>
      <c r="T62" s="8"/>
      <c r="U62" s="49"/>
    </row>
    <row r="63" spans="2:21" ht="16.5" customHeight="1" x14ac:dyDescent="0.25">
      <c r="B63" s="1"/>
      <c r="C63" s="78"/>
      <c r="D63" s="4" t="str">
        <f>"WIELKA KORONA dla regionu"</f>
        <v>WIELKA KORONA dla regionu</v>
      </c>
      <c r="F63" s="87" t="str">
        <f>C1</f>
        <v>WYŻYNY</v>
      </c>
      <c r="G63" s="1"/>
      <c r="K63" s="323" t="s">
        <v>874</v>
      </c>
      <c r="L63" s="324" t="s">
        <v>875</v>
      </c>
      <c r="M63" s="325"/>
      <c r="N63" s="326"/>
      <c r="O63" s="327"/>
      <c r="Q63" s="323" t="s">
        <v>992</v>
      </c>
      <c r="R63" s="324" t="s">
        <v>993</v>
      </c>
      <c r="S63" s="325"/>
      <c r="T63" s="326"/>
      <c r="U63" s="327"/>
    </row>
    <row r="64" spans="2:21" ht="16.5" customHeight="1" x14ac:dyDescent="0.25">
      <c r="D64" s="2" t="s">
        <v>428</v>
      </c>
      <c r="F64" s="1">
        <f>COUNTIF(H32:H43,"x")</f>
        <v>0</v>
      </c>
      <c r="G64" s="88" t="str">
        <f>"z 10"</f>
        <v>z 10</v>
      </c>
      <c r="K64" s="48" t="s">
        <v>876</v>
      </c>
      <c r="L64" s="6" t="s">
        <v>877</v>
      </c>
      <c r="M64" s="9"/>
      <c r="N64" s="8"/>
      <c r="O64" s="49"/>
      <c r="Q64" s="48" t="s">
        <v>994</v>
      </c>
      <c r="R64" s="6" t="s">
        <v>995</v>
      </c>
      <c r="S64" s="9"/>
      <c r="T64" s="8"/>
      <c r="U64" s="49"/>
    </row>
    <row r="65" spans="4:21" ht="16.5" customHeight="1" x14ac:dyDescent="0.25">
      <c r="D65" s="2" t="str">
        <f>"Czy możesz już przystąpić do weryfikacji?"</f>
        <v>Czy możesz już przystąpić do weryfikacji?</v>
      </c>
      <c r="F65" s="369" t="str">
        <f>IF(F64&gt;=10,"TAK","nie")</f>
        <v>nie</v>
      </c>
      <c r="G65" s="369"/>
      <c r="K65" s="323" t="s">
        <v>878</v>
      </c>
      <c r="L65" s="324" t="s">
        <v>879</v>
      </c>
      <c r="M65" s="325"/>
      <c r="N65" s="326"/>
      <c r="O65" s="327"/>
      <c r="P65" s="1"/>
      <c r="Q65" s="323" t="s">
        <v>996</v>
      </c>
      <c r="R65" s="324" t="s">
        <v>997</v>
      </c>
      <c r="S65" s="325"/>
      <c r="T65" s="326"/>
      <c r="U65" s="327"/>
    </row>
    <row r="66" spans="4:21" ht="16.5" customHeight="1" x14ac:dyDescent="0.25">
      <c r="K66" s="48" t="s">
        <v>880</v>
      </c>
      <c r="L66" s="6" t="s">
        <v>881</v>
      </c>
      <c r="M66" s="9"/>
      <c r="N66" s="8"/>
      <c r="O66" s="49"/>
      <c r="Q66" s="48" t="s">
        <v>998</v>
      </c>
      <c r="R66" s="6" t="s">
        <v>999</v>
      </c>
      <c r="S66" s="9"/>
      <c r="T66" s="8"/>
      <c r="U66" s="49"/>
    </row>
    <row r="67" spans="4:21" ht="16.5" customHeight="1" x14ac:dyDescent="0.25">
      <c r="K67" s="323" t="s">
        <v>882</v>
      </c>
      <c r="L67" s="324" t="s">
        <v>883</v>
      </c>
      <c r="M67" s="325"/>
      <c r="N67" s="326"/>
      <c r="O67" s="327"/>
      <c r="Q67" s="323"/>
      <c r="R67" s="324"/>
      <c r="S67" s="351"/>
      <c r="T67" s="324"/>
      <c r="U67" s="327"/>
    </row>
    <row r="68" spans="4:21" ht="16.5" customHeight="1" x14ac:dyDescent="0.25">
      <c r="K68" s="48"/>
      <c r="L68" s="6"/>
      <c r="M68" s="7"/>
      <c r="N68" s="6"/>
      <c r="O68" s="49"/>
      <c r="Q68" s="48"/>
      <c r="R68" s="6"/>
      <c r="S68" s="7"/>
      <c r="T68" s="6"/>
      <c r="U68" s="49"/>
    </row>
    <row r="69" spans="4:21" ht="16.5" customHeight="1" x14ac:dyDescent="0.25">
      <c r="K69" s="323"/>
      <c r="L69" s="324"/>
      <c r="M69" s="351"/>
      <c r="N69" s="324"/>
      <c r="O69" s="327"/>
      <c r="Q69" s="323"/>
      <c r="R69" s="324"/>
      <c r="S69" s="351"/>
      <c r="T69" s="324"/>
      <c r="U69" s="327"/>
    </row>
    <row r="70" spans="4:21" ht="16.5" customHeight="1" x14ac:dyDescent="0.25">
      <c r="K70" s="48"/>
      <c r="L70" s="6"/>
      <c r="M70" s="7"/>
      <c r="N70" s="6"/>
      <c r="O70" s="49"/>
      <c r="Q70" s="48"/>
      <c r="R70" s="6"/>
      <c r="S70" s="7"/>
      <c r="T70" s="6"/>
      <c r="U70" s="49"/>
    </row>
    <row r="71" spans="4:21" ht="16.5" customHeight="1" x14ac:dyDescent="0.25">
      <c r="K71" s="323"/>
      <c r="L71" s="324"/>
      <c r="M71" s="351"/>
      <c r="N71" s="324"/>
      <c r="O71" s="327"/>
      <c r="Q71" s="323"/>
      <c r="R71" s="324"/>
      <c r="S71" s="351"/>
      <c r="T71" s="324"/>
      <c r="U71" s="327"/>
    </row>
    <row r="72" spans="4:21" ht="16.5" customHeight="1" x14ac:dyDescent="0.25">
      <c r="K72" s="48"/>
      <c r="L72" s="6"/>
      <c r="M72" s="7"/>
      <c r="N72" s="6"/>
      <c r="O72" s="49"/>
      <c r="Q72" s="48"/>
      <c r="R72" s="6"/>
      <c r="S72" s="7"/>
      <c r="T72" s="6"/>
      <c r="U72" s="49"/>
    </row>
    <row r="73" spans="4:21" ht="16.5" customHeight="1" x14ac:dyDescent="0.25">
      <c r="K73" s="323"/>
      <c r="L73" s="324"/>
      <c r="M73" s="351"/>
      <c r="N73" s="324"/>
      <c r="O73" s="327"/>
      <c r="Q73" s="323"/>
      <c r="R73" s="324"/>
      <c r="S73" s="351"/>
      <c r="T73" s="324"/>
      <c r="U73" s="327"/>
    </row>
    <row r="74" spans="4:21" ht="16.5" customHeight="1" x14ac:dyDescent="0.25">
      <c r="K74" s="180"/>
      <c r="L74" s="181"/>
      <c r="M74" s="182"/>
      <c r="N74" s="181"/>
      <c r="O74" s="183"/>
      <c r="Q74" s="180"/>
      <c r="R74" s="181"/>
      <c r="S74" s="182"/>
      <c r="T74" s="181"/>
      <c r="U74" s="183"/>
    </row>
    <row r="76" spans="4:21" ht="16.5" customHeight="1" x14ac:dyDescent="0.25">
      <c r="K76" s="146" t="s">
        <v>884</v>
      </c>
      <c r="L76" s="147"/>
      <c r="M76" s="335">
        <f>COUNTA(M78:M92)</f>
        <v>0</v>
      </c>
      <c r="N76" s="336"/>
      <c r="O76" s="337">
        <f>COUNTA(O78:O92)</f>
        <v>0</v>
      </c>
      <c r="Q76" s="146" t="s">
        <v>1000</v>
      </c>
      <c r="R76" s="147"/>
      <c r="S76" s="335">
        <f>COUNTA(S78:S92)</f>
        <v>0</v>
      </c>
      <c r="T76" s="336"/>
      <c r="U76" s="337">
        <f>COUNTA(U78:U92)</f>
        <v>0</v>
      </c>
    </row>
    <row r="77" spans="4:21" ht="16.5" customHeight="1" x14ac:dyDescent="0.25">
      <c r="K77" s="319" t="s">
        <v>0</v>
      </c>
      <c r="L77" s="320" t="s">
        <v>15</v>
      </c>
      <c r="M77" s="321" t="s">
        <v>3</v>
      </c>
      <c r="N77" s="320" t="s">
        <v>16</v>
      </c>
      <c r="O77" s="322" t="s">
        <v>6</v>
      </c>
      <c r="P77" s="6"/>
      <c r="Q77" s="319" t="s">
        <v>0</v>
      </c>
      <c r="R77" s="320" t="s">
        <v>15</v>
      </c>
      <c r="S77" s="321" t="s">
        <v>3</v>
      </c>
      <c r="T77" s="320" t="s">
        <v>16</v>
      </c>
      <c r="U77" s="322" t="s">
        <v>6</v>
      </c>
    </row>
    <row r="78" spans="4:21" ht="16.5" customHeight="1" x14ac:dyDescent="0.25">
      <c r="K78" s="48" t="s">
        <v>885</v>
      </c>
      <c r="L78" s="6" t="s">
        <v>886</v>
      </c>
      <c r="M78" s="9"/>
      <c r="N78" s="8"/>
      <c r="O78" s="49"/>
      <c r="Q78" s="48" t="s">
        <v>1001</v>
      </c>
      <c r="R78" s="6" t="s">
        <v>1002</v>
      </c>
      <c r="S78" s="9"/>
      <c r="T78" s="8"/>
      <c r="U78" s="49"/>
    </row>
    <row r="79" spans="4:21" ht="16.5" customHeight="1" x14ac:dyDescent="0.25">
      <c r="K79" s="323" t="s">
        <v>887</v>
      </c>
      <c r="L79" s="324" t="s">
        <v>888</v>
      </c>
      <c r="M79" s="325"/>
      <c r="N79" s="326"/>
      <c r="O79" s="327"/>
      <c r="Q79" s="323" t="s">
        <v>1003</v>
      </c>
      <c r="R79" s="324" t="s">
        <v>1004</v>
      </c>
      <c r="S79" s="325"/>
      <c r="T79" s="326"/>
      <c r="U79" s="327"/>
    </row>
    <row r="80" spans="4:21" ht="16.5" customHeight="1" x14ac:dyDescent="0.25">
      <c r="K80" s="48" t="s">
        <v>889</v>
      </c>
      <c r="L80" s="6" t="s">
        <v>890</v>
      </c>
      <c r="M80" s="9"/>
      <c r="N80" s="8"/>
      <c r="O80" s="49"/>
      <c r="Q80" s="48" t="s">
        <v>1005</v>
      </c>
      <c r="R80" s="6" t="s">
        <v>1006</v>
      </c>
      <c r="S80" s="9"/>
      <c r="T80" s="8"/>
      <c r="U80" s="49"/>
    </row>
    <row r="81" spans="11:21" ht="16.5" customHeight="1" x14ac:dyDescent="0.25">
      <c r="K81" s="323" t="s">
        <v>891</v>
      </c>
      <c r="L81" s="324" t="s">
        <v>892</v>
      </c>
      <c r="M81" s="325"/>
      <c r="N81" s="326"/>
      <c r="O81" s="327"/>
      <c r="Q81" s="323" t="s">
        <v>1007</v>
      </c>
      <c r="R81" s="324" t="s">
        <v>1008</v>
      </c>
      <c r="S81" s="325"/>
      <c r="T81" s="326"/>
      <c r="U81" s="327"/>
    </row>
    <row r="82" spans="11:21" ht="16.5" customHeight="1" x14ac:dyDescent="0.25">
      <c r="K82" s="48" t="s">
        <v>893</v>
      </c>
      <c r="L82" s="6" t="s">
        <v>894</v>
      </c>
      <c r="M82" s="9"/>
      <c r="N82" s="8"/>
      <c r="O82" s="49"/>
      <c r="Q82" s="48" t="s">
        <v>1009</v>
      </c>
      <c r="R82" s="6" t="s">
        <v>1010</v>
      </c>
      <c r="S82" s="9"/>
      <c r="T82" s="8"/>
      <c r="U82" s="49"/>
    </row>
    <row r="83" spans="11:21" ht="16.5" customHeight="1" x14ac:dyDescent="0.25">
      <c r="K83" s="323" t="s">
        <v>895</v>
      </c>
      <c r="L83" s="324" t="s">
        <v>896</v>
      </c>
      <c r="M83" s="325"/>
      <c r="N83" s="326"/>
      <c r="O83" s="327"/>
      <c r="P83" s="1"/>
      <c r="Q83" s="323" t="s">
        <v>1011</v>
      </c>
      <c r="R83" s="324" t="s">
        <v>1012</v>
      </c>
      <c r="S83" s="325"/>
      <c r="T83" s="326"/>
      <c r="U83" s="327"/>
    </row>
    <row r="84" spans="11:21" ht="16.5" customHeight="1" x14ac:dyDescent="0.25">
      <c r="K84" s="48" t="s">
        <v>897</v>
      </c>
      <c r="L84" s="6" t="s">
        <v>898</v>
      </c>
      <c r="M84" s="9"/>
      <c r="N84" s="8"/>
      <c r="O84" s="49"/>
      <c r="Q84" s="48" t="s">
        <v>1013</v>
      </c>
      <c r="R84" s="6" t="s">
        <v>1014</v>
      </c>
      <c r="S84" s="9"/>
      <c r="T84" s="8"/>
      <c r="U84" s="49"/>
    </row>
    <row r="85" spans="11:21" ht="16.5" customHeight="1" x14ac:dyDescent="0.25">
      <c r="K85" s="323" t="s">
        <v>899</v>
      </c>
      <c r="L85" s="324" t="s">
        <v>900</v>
      </c>
      <c r="M85" s="325"/>
      <c r="N85" s="326"/>
      <c r="O85" s="327"/>
      <c r="Q85" s="323" t="s">
        <v>1015</v>
      </c>
      <c r="R85" s="324" t="s">
        <v>1016</v>
      </c>
      <c r="S85" s="325"/>
      <c r="T85" s="326"/>
      <c r="U85" s="327"/>
    </row>
    <row r="86" spans="11:21" ht="16.5" customHeight="1" x14ac:dyDescent="0.25">
      <c r="K86" s="48" t="s">
        <v>901</v>
      </c>
      <c r="L86" s="6" t="s">
        <v>902</v>
      </c>
      <c r="M86" s="9"/>
      <c r="N86" s="8"/>
      <c r="O86" s="49"/>
      <c r="Q86" s="48"/>
      <c r="R86" s="6"/>
      <c r="S86" s="7"/>
      <c r="T86" s="6"/>
      <c r="U86" s="49"/>
    </row>
    <row r="87" spans="11:21" ht="16.5" customHeight="1" x14ac:dyDescent="0.25">
      <c r="K87" s="323" t="s">
        <v>903</v>
      </c>
      <c r="L87" s="324" t="s">
        <v>904</v>
      </c>
      <c r="M87" s="325"/>
      <c r="N87" s="326"/>
      <c r="O87" s="327"/>
      <c r="Q87" s="323"/>
      <c r="R87" s="324"/>
      <c r="S87" s="351"/>
      <c r="T87" s="324"/>
      <c r="U87" s="327"/>
    </row>
    <row r="88" spans="11:21" ht="16.5" customHeight="1" x14ac:dyDescent="0.25">
      <c r="K88" s="48" t="s">
        <v>905</v>
      </c>
      <c r="L88" s="6" t="s">
        <v>906</v>
      </c>
      <c r="M88" s="9"/>
      <c r="N88" s="8"/>
      <c r="O88" s="49"/>
      <c r="Q88" s="48"/>
      <c r="R88" s="6"/>
      <c r="S88" s="7"/>
      <c r="T88" s="6"/>
      <c r="U88" s="49"/>
    </row>
    <row r="89" spans="11:21" ht="16.5" customHeight="1" x14ac:dyDescent="0.25">
      <c r="K89" s="323"/>
      <c r="L89" s="324"/>
      <c r="M89" s="351"/>
      <c r="N89" s="324"/>
      <c r="O89" s="327"/>
      <c r="Q89" s="323"/>
      <c r="R89" s="324"/>
      <c r="S89" s="351"/>
      <c r="T89" s="324"/>
      <c r="U89" s="327"/>
    </row>
    <row r="90" spans="11:21" ht="16.5" customHeight="1" x14ac:dyDescent="0.25">
      <c r="K90" s="48"/>
      <c r="L90" s="6"/>
      <c r="M90" s="7"/>
      <c r="N90" s="6"/>
      <c r="O90" s="49"/>
      <c r="Q90" s="48"/>
      <c r="R90" s="6"/>
      <c r="S90" s="7"/>
      <c r="T90" s="6"/>
      <c r="U90" s="49"/>
    </row>
    <row r="91" spans="11:21" ht="16.5" customHeight="1" x14ac:dyDescent="0.25">
      <c r="K91" s="323"/>
      <c r="L91" s="324"/>
      <c r="M91" s="351"/>
      <c r="N91" s="324"/>
      <c r="O91" s="327"/>
      <c r="Q91" s="323"/>
      <c r="R91" s="324"/>
      <c r="S91" s="351"/>
      <c r="T91" s="324"/>
      <c r="U91" s="327"/>
    </row>
    <row r="92" spans="11:21" ht="16.5" customHeight="1" x14ac:dyDescent="0.25">
      <c r="K92" s="180"/>
      <c r="L92" s="181"/>
      <c r="M92" s="182"/>
      <c r="N92" s="181"/>
      <c r="O92" s="183"/>
      <c r="Q92" s="180"/>
      <c r="R92" s="181"/>
      <c r="S92" s="182"/>
      <c r="T92" s="181"/>
      <c r="U92" s="183"/>
    </row>
    <row r="94" spans="11:21" ht="16.5" customHeight="1" x14ac:dyDescent="0.25">
      <c r="K94" s="317" t="s">
        <v>907</v>
      </c>
      <c r="L94" s="318"/>
      <c r="M94" s="332">
        <f>COUNTA(M96:M110)</f>
        <v>0</v>
      </c>
      <c r="N94" s="333"/>
      <c r="O94" s="334">
        <f>COUNTA(O96:O110)</f>
        <v>0</v>
      </c>
      <c r="Q94" s="317" t="s">
        <v>1017</v>
      </c>
      <c r="R94" s="318"/>
      <c r="S94" s="332">
        <f>COUNTA(S96:S110)</f>
        <v>0</v>
      </c>
      <c r="T94" s="333"/>
      <c r="U94" s="334">
        <f>COUNTA(U96:U110)</f>
        <v>0</v>
      </c>
    </row>
    <row r="95" spans="11:21" ht="16.5" customHeight="1" x14ac:dyDescent="0.25">
      <c r="K95" s="319" t="s">
        <v>0</v>
      </c>
      <c r="L95" s="320" t="s">
        <v>15</v>
      </c>
      <c r="M95" s="321" t="s">
        <v>3</v>
      </c>
      <c r="N95" s="320" t="s">
        <v>16</v>
      </c>
      <c r="O95" s="322" t="s">
        <v>6</v>
      </c>
      <c r="P95" s="6"/>
      <c r="Q95" s="319" t="s">
        <v>0</v>
      </c>
      <c r="R95" s="320" t="s">
        <v>15</v>
      </c>
      <c r="S95" s="321" t="s">
        <v>3</v>
      </c>
      <c r="T95" s="320" t="s">
        <v>16</v>
      </c>
      <c r="U95" s="322" t="s">
        <v>6</v>
      </c>
    </row>
    <row r="96" spans="11:21" ht="16.5" customHeight="1" x14ac:dyDescent="0.25">
      <c r="K96" s="48" t="s">
        <v>908</v>
      </c>
      <c r="L96" s="6" t="s">
        <v>909</v>
      </c>
      <c r="M96" s="9"/>
      <c r="N96" s="8"/>
      <c r="O96" s="49"/>
      <c r="Q96" s="48" t="s">
        <v>1018</v>
      </c>
      <c r="R96" s="6" t="s">
        <v>1019</v>
      </c>
      <c r="S96" s="9"/>
      <c r="T96" s="8"/>
      <c r="U96" s="49"/>
    </row>
    <row r="97" spans="11:21" ht="16.5" customHeight="1" x14ac:dyDescent="0.25">
      <c r="K97" s="323" t="s">
        <v>910</v>
      </c>
      <c r="L97" s="324" t="s">
        <v>911</v>
      </c>
      <c r="M97" s="325"/>
      <c r="N97" s="326"/>
      <c r="O97" s="327"/>
      <c r="Q97" s="323" t="s">
        <v>1020</v>
      </c>
      <c r="R97" s="324" t="s">
        <v>1021</v>
      </c>
      <c r="S97" s="325"/>
      <c r="T97" s="326"/>
      <c r="U97" s="327"/>
    </row>
    <row r="98" spans="11:21" ht="16.5" customHeight="1" x14ac:dyDescent="0.25">
      <c r="K98" s="48" t="s">
        <v>912</v>
      </c>
      <c r="L98" s="6" t="s">
        <v>913</v>
      </c>
      <c r="M98" s="9"/>
      <c r="N98" s="8"/>
      <c r="O98" s="49"/>
      <c r="Q98" s="48" t="s">
        <v>1022</v>
      </c>
      <c r="R98" s="6" t="s">
        <v>1023</v>
      </c>
      <c r="S98" s="9"/>
      <c r="T98" s="8"/>
      <c r="U98" s="49"/>
    </row>
    <row r="99" spans="11:21" ht="16.5" customHeight="1" x14ac:dyDescent="0.25">
      <c r="K99" s="323" t="s">
        <v>914</v>
      </c>
      <c r="L99" s="324" t="s">
        <v>915</v>
      </c>
      <c r="M99" s="325"/>
      <c r="N99" s="326"/>
      <c r="O99" s="327"/>
      <c r="Q99" s="323" t="s">
        <v>1024</v>
      </c>
      <c r="R99" s="324" t="s">
        <v>1025</v>
      </c>
      <c r="S99" s="325"/>
      <c r="T99" s="326"/>
      <c r="U99" s="327"/>
    </row>
    <row r="100" spans="11:21" ht="16.5" customHeight="1" x14ac:dyDescent="0.25">
      <c r="K100" s="48" t="s">
        <v>916</v>
      </c>
      <c r="L100" s="6" t="s">
        <v>917</v>
      </c>
      <c r="M100" s="9"/>
      <c r="N100" s="8"/>
      <c r="O100" s="49"/>
      <c r="Q100" s="48" t="s">
        <v>1026</v>
      </c>
      <c r="R100" s="6" t="s">
        <v>1027</v>
      </c>
      <c r="S100" s="9"/>
      <c r="T100" s="8"/>
      <c r="U100" s="49"/>
    </row>
    <row r="101" spans="11:21" ht="16.5" customHeight="1" x14ac:dyDescent="0.25">
      <c r="K101" s="323" t="s">
        <v>918</v>
      </c>
      <c r="L101" s="324" t="s">
        <v>919</v>
      </c>
      <c r="M101" s="325"/>
      <c r="N101" s="326"/>
      <c r="O101" s="327"/>
      <c r="P101" s="1"/>
      <c r="Q101" s="323" t="s">
        <v>1028</v>
      </c>
      <c r="R101" s="324" t="s">
        <v>1029</v>
      </c>
      <c r="S101" s="325"/>
      <c r="T101" s="326"/>
      <c r="U101" s="327"/>
    </row>
    <row r="102" spans="11:21" ht="16.5" customHeight="1" x14ac:dyDescent="0.25">
      <c r="K102" s="48" t="s">
        <v>920</v>
      </c>
      <c r="L102" s="6" t="s">
        <v>921</v>
      </c>
      <c r="M102" s="9"/>
      <c r="N102" s="8"/>
      <c r="O102" s="49"/>
      <c r="Q102" s="48" t="s">
        <v>1030</v>
      </c>
      <c r="R102" s="6" t="s">
        <v>1031</v>
      </c>
      <c r="S102" s="9"/>
      <c r="T102" s="8"/>
      <c r="U102" s="49"/>
    </row>
    <row r="103" spans="11:21" ht="16.5" customHeight="1" x14ac:dyDescent="0.25">
      <c r="K103" s="323"/>
      <c r="L103" s="324"/>
      <c r="M103" s="351"/>
      <c r="N103" s="324"/>
      <c r="O103" s="327"/>
      <c r="Q103" s="323" t="s">
        <v>1032</v>
      </c>
      <c r="R103" s="324" t="s">
        <v>1033</v>
      </c>
      <c r="S103" s="325"/>
      <c r="T103" s="326"/>
      <c r="U103" s="327"/>
    </row>
    <row r="104" spans="11:21" ht="16.5" customHeight="1" x14ac:dyDescent="0.25">
      <c r="K104" s="48"/>
      <c r="L104" s="6"/>
      <c r="M104" s="7"/>
      <c r="N104" s="6"/>
      <c r="O104" s="49"/>
      <c r="Q104" s="48" t="s">
        <v>1034</v>
      </c>
      <c r="R104" s="6" t="s">
        <v>1035</v>
      </c>
      <c r="S104" s="9"/>
      <c r="T104" s="8"/>
      <c r="U104" s="49"/>
    </row>
    <row r="105" spans="11:21" ht="16.5" customHeight="1" x14ac:dyDescent="0.25">
      <c r="K105" s="323"/>
      <c r="L105" s="324"/>
      <c r="M105" s="351"/>
      <c r="N105" s="324"/>
      <c r="O105" s="327"/>
      <c r="Q105" s="323" t="s">
        <v>1036</v>
      </c>
      <c r="R105" s="324" t="s">
        <v>1037</v>
      </c>
      <c r="S105" s="325"/>
      <c r="T105" s="326"/>
      <c r="U105" s="327"/>
    </row>
    <row r="106" spans="11:21" ht="16.5" customHeight="1" x14ac:dyDescent="0.25">
      <c r="K106" s="48"/>
      <c r="L106" s="6"/>
      <c r="M106" s="7"/>
      <c r="N106" s="6"/>
      <c r="O106" s="49"/>
      <c r="Q106" s="48" t="s">
        <v>1038</v>
      </c>
      <c r="R106" s="6" t="s">
        <v>1039</v>
      </c>
      <c r="S106" s="9"/>
      <c r="T106" s="8"/>
      <c r="U106" s="49"/>
    </row>
    <row r="107" spans="11:21" ht="16.5" customHeight="1" x14ac:dyDescent="0.25">
      <c r="K107" s="323"/>
      <c r="L107" s="324"/>
      <c r="M107" s="351"/>
      <c r="N107" s="324"/>
      <c r="O107" s="327"/>
      <c r="Q107" s="323"/>
      <c r="R107" s="324"/>
      <c r="S107" s="351"/>
      <c r="T107" s="324"/>
      <c r="U107" s="327"/>
    </row>
    <row r="108" spans="11:21" ht="16.5" customHeight="1" x14ac:dyDescent="0.25">
      <c r="K108" s="48"/>
      <c r="L108" s="6"/>
      <c r="M108" s="7"/>
      <c r="N108" s="6"/>
      <c r="O108" s="49"/>
      <c r="Q108" s="48"/>
      <c r="R108" s="6"/>
      <c r="S108" s="7"/>
      <c r="T108" s="6"/>
      <c r="U108" s="49"/>
    </row>
    <row r="109" spans="11:21" ht="16.5" customHeight="1" x14ac:dyDescent="0.25">
      <c r="K109" s="323"/>
      <c r="L109" s="324"/>
      <c r="M109" s="351"/>
      <c r="N109" s="324"/>
      <c r="O109" s="327"/>
      <c r="Q109" s="323"/>
      <c r="R109" s="324"/>
      <c r="S109" s="351"/>
      <c r="T109" s="324"/>
      <c r="U109" s="327"/>
    </row>
    <row r="110" spans="11:21" ht="16.5" customHeight="1" x14ac:dyDescent="0.25">
      <c r="K110" s="180"/>
      <c r="L110" s="181"/>
      <c r="M110" s="182"/>
      <c r="N110" s="181"/>
      <c r="O110" s="183"/>
      <c r="Q110" s="180"/>
      <c r="R110" s="181"/>
      <c r="S110" s="182"/>
      <c r="T110" s="181"/>
      <c r="U110" s="183"/>
    </row>
    <row r="169" spans="2:8" ht="16.5" customHeight="1" x14ac:dyDescent="0.25">
      <c r="C169"/>
    </row>
    <row r="170" spans="2:8" ht="16.5" customHeight="1" x14ac:dyDescent="0.25">
      <c r="B170" s="1"/>
      <c r="C170" s="1"/>
      <c r="D170" s="1"/>
      <c r="E170" s="1"/>
      <c r="F170" s="1"/>
      <c r="G170" s="1"/>
      <c r="H170" s="1"/>
    </row>
    <row r="171" spans="2:8" ht="16.5" customHeight="1" x14ac:dyDescent="0.25">
      <c r="B171" s="4"/>
      <c r="C171" s="1"/>
      <c r="D171" s="1"/>
      <c r="E171" s="1"/>
      <c r="F171" s="1"/>
      <c r="G171" s="1"/>
      <c r="H171" s="1"/>
    </row>
    <row r="172" spans="2:8" ht="16.5" customHeight="1" x14ac:dyDescent="0.25">
      <c r="C172"/>
    </row>
    <row r="173" spans="2:8" ht="16.5" customHeight="1" x14ac:dyDescent="0.25">
      <c r="B173" s="5"/>
      <c r="C173" s="5"/>
      <c r="D173" s="3"/>
      <c r="E173" s="6"/>
      <c r="F173" s="7"/>
      <c r="G173" s="7"/>
      <c r="H173" s="6"/>
    </row>
    <row r="174" spans="2:8" ht="16.5" customHeight="1" x14ac:dyDescent="0.25">
      <c r="B174" s="5"/>
      <c r="C174" s="5"/>
      <c r="D174" s="3"/>
      <c r="E174" s="6"/>
      <c r="F174" s="3"/>
      <c r="G174" s="3"/>
      <c r="H174" s="6"/>
    </row>
    <row r="175" spans="2:8" ht="16.5" customHeight="1" x14ac:dyDescent="0.25">
      <c r="B175" s="5"/>
      <c r="C175" s="5"/>
      <c r="D175" s="6"/>
      <c r="E175" s="6"/>
      <c r="F175" s="6"/>
      <c r="G175" s="6"/>
      <c r="H175" s="6"/>
    </row>
    <row r="176" spans="2:8" ht="16.5" customHeight="1" x14ac:dyDescent="0.25">
      <c r="B176" s="5"/>
      <c r="C176" s="5"/>
      <c r="D176" s="3"/>
      <c r="E176" s="6"/>
      <c r="F176" s="3"/>
      <c r="G176" s="3"/>
      <c r="H176" s="6"/>
    </row>
    <row r="177" spans="2:8" ht="16.5" customHeight="1" x14ac:dyDescent="0.25">
      <c r="B177" s="5"/>
      <c r="C177" s="5"/>
      <c r="D177" s="3"/>
      <c r="E177" s="6"/>
      <c r="F177" s="3"/>
      <c r="G177" s="3"/>
      <c r="H177" s="6"/>
    </row>
    <row r="178" spans="2:8" ht="16.5" customHeight="1" x14ac:dyDescent="0.25">
      <c r="B178" s="5"/>
      <c r="C178" s="5"/>
      <c r="D178" s="6"/>
      <c r="E178" s="6"/>
      <c r="F178" s="6"/>
      <c r="G178" s="6"/>
      <c r="H178" s="6"/>
    </row>
    <row r="179" spans="2:8" ht="16.5" customHeight="1" x14ac:dyDescent="0.25">
      <c r="B179" s="5"/>
      <c r="C179" s="5"/>
      <c r="D179" s="3"/>
      <c r="E179" s="6"/>
      <c r="F179" s="3"/>
      <c r="G179" s="3"/>
      <c r="H179" s="6"/>
    </row>
    <row r="180" spans="2:8" ht="16.5" customHeight="1" x14ac:dyDescent="0.25">
      <c r="B180" s="5"/>
      <c r="C180" s="5"/>
      <c r="D180" s="3"/>
      <c r="E180" s="6"/>
      <c r="F180" s="3"/>
      <c r="G180" s="3"/>
      <c r="H180" s="6"/>
    </row>
    <row r="181" spans="2:8" ht="16.5" customHeight="1" x14ac:dyDescent="0.25">
      <c r="B181" s="5"/>
      <c r="C181" s="5"/>
      <c r="D181" s="6"/>
      <c r="E181" s="6"/>
      <c r="F181" s="6"/>
      <c r="G181" s="6"/>
      <c r="H181" s="6"/>
    </row>
    <row r="182" spans="2:8" ht="16.5" customHeight="1" x14ac:dyDescent="0.25">
      <c r="B182" s="5"/>
      <c r="C182" s="5"/>
      <c r="D182" s="3"/>
      <c r="E182" s="6"/>
      <c r="F182" s="3"/>
      <c r="G182" s="3"/>
      <c r="H182" s="6"/>
    </row>
    <row r="183" spans="2:8" ht="16.5" customHeight="1" x14ac:dyDescent="0.25">
      <c r="B183" s="5"/>
      <c r="C183" s="5"/>
      <c r="D183" s="3"/>
      <c r="E183" s="6"/>
      <c r="F183" s="3"/>
      <c r="G183" s="3"/>
      <c r="H183" s="6"/>
    </row>
    <row r="184" spans="2:8" ht="16.5" customHeight="1" x14ac:dyDescent="0.25">
      <c r="B184" s="5"/>
      <c r="C184" s="5"/>
      <c r="D184" s="6"/>
      <c r="E184" s="6"/>
      <c r="F184" s="6"/>
      <c r="G184" s="6"/>
      <c r="H184" s="6"/>
    </row>
    <row r="185" spans="2:8" ht="16.5" customHeight="1" x14ac:dyDescent="0.25">
      <c r="B185" s="5"/>
      <c r="C185" s="5"/>
      <c r="D185" s="3"/>
      <c r="E185" s="6"/>
      <c r="F185" s="3"/>
      <c r="G185" s="3"/>
      <c r="H185" s="6"/>
    </row>
    <row r="186" spans="2:8" ht="16.5" customHeight="1" x14ac:dyDescent="0.25">
      <c r="B186" s="5"/>
      <c r="C186" s="5"/>
      <c r="D186" s="3"/>
      <c r="E186" s="6"/>
      <c r="F186" s="3"/>
      <c r="G186" s="3"/>
      <c r="H186" s="6"/>
    </row>
    <row r="187" spans="2:8" ht="16.5" customHeight="1" x14ac:dyDescent="0.25">
      <c r="C187"/>
    </row>
  </sheetData>
  <sheetProtection algorithmName="SHA-512" hashValue="oHBatwTr4AdvKmB4EorFz/QiKnOQyWlnQ5t46SgsOiQnz3eas0rEdf9ZSNFMY3hEFMoVnKd8ycx1R3waIWPoiA==" saltValue="l924UGOGFruUqScapZFlFA==" spinCount="100000" sheet="1" objects="1" scenarios="1"/>
  <mergeCells count="3">
    <mergeCell ref="A2:I8"/>
    <mergeCell ref="F55:G55"/>
    <mergeCell ref="F65:G65"/>
  </mergeCells>
  <conditionalFormatting sqref="F55">
    <cfRule type="cellIs" dxfId="17" priority="8" operator="equal">
      <formula>"TAK"</formula>
    </cfRule>
  </conditionalFormatting>
  <conditionalFormatting sqref="F65">
    <cfRule type="cellIs" dxfId="16" priority="7" operator="equal">
      <formula>"TAK"</formula>
    </cfRule>
  </conditionalFormatting>
  <conditionalFormatting sqref="F32:G43">
    <cfRule type="cellIs" dxfId="15" priority="10" operator="equal">
      <formula>"x"</formula>
    </cfRule>
  </conditionalFormatting>
  <conditionalFormatting sqref="H32:H43">
    <cfRule type="cellIs" dxfId="14" priority="9" operator="equal">
      <formula>"x"</formula>
    </cfRule>
  </conditionalFormatting>
  <hyperlinks>
    <hyperlink ref="B24" r:id="rId1" xr:uid="{EAC2F10D-1FE7-4B5D-ACC8-9D0358D8A452}"/>
    <hyperlink ref="B17" r:id="rId2" xr:uid="{C3445639-DDA1-4D4E-A76C-36443D8E169D}"/>
  </hyperlinks>
  <pageMargins left="0.7" right="0.7" top="0.75" bottom="0.75" header="0.3" footer="0.3"/>
  <pageSetup paperSize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0EFD97C-404E-479C-8C2B-5E002B32AFEF}">
            <xm:f>NOT(ISERROR(SEARCH("=",O2)))</xm:f>
            <xm:f>"="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O2:O1048576</xm:sqref>
        </x14:conditionalFormatting>
        <x14:conditionalFormatting xmlns:xm="http://schemas.microsoft.com/office/excel/2006/main">
          <x14:cfRule type="containsText" priority="2" operator="containsText" id="{A4F06479-9510-4686-9ECA-2335ACD0E2E6}">
            <xm:f>NOT(ISERROR(SEARCH("=",U1)))</xm:f>
            <xm:f>"="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U1:U1048576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0360D-C6F3-4E66-A451-3D89995EC3A5}">
  <sheetPr codeName="Arkusz2">
    <tabColor rgb="FFEF8D4B"/>
  </sheetPr>
  <dimension ref="A1:W214"/>
  <sheetViews>
    <sheetView zoomScale="90" zoomScaleNormal="90" workbookViewId="0">
      <pane xSplit="9" ySplit="1" topLeftCell="J2" activePane="bottomRight" state="frozen"/>
      <selection pane="topRight" activeCell="M1" sqref="M1"/>
      <selection pane="bottomLeft" activeCell="A2" sqref="A2"/>
      <selection pane="bottomRight" activeCell="J2" sqref="J2"/>
    </sheetView>
  </sheetViews>
  <sheetFormatPr defaultRowHeight="16.5" customHeight="1" x14ac:dyDescent="0.25"/>
  <cols>
    <col min="1" max="1" width="4.5703125" style="65" customWidth="1"/>
    <col min="2" max="2" width="38.140625" customWidth="1"/>
    <col min="3" max="3" width="2.28515625" style="63" customWidth="1"/>
    <col min="4" max="4" width="9" customWidth="1"/>
    <col min="5" max="5" width="2.28515625" customWidth="1"/>
    <col min="6" max="6" width="4" customWidth="1"/>
    <col min="7" max="7" width="2.28515625" customWidth="1"/>
    <col min="8" max="8" width="4" customWidth="1"/>
    <col min="9" max="9" width="4" style="64" customWidth="1"/>
    <col min="10" max="10" width="8" customWidth="1"/>
    <col min="11" max="11" width="10.42578125" customWidth="1"/>
    <col min="12" max="12" width="46.42578125" customWidth="1"/>
    <col min="13" max="13" width="14.5703125" style="28" customWidth="1"/>
    <col min="14" max="14" width="21.85546875" customWidth="1"/>
    <col min="15" max="15" width="13.7109375" customWidth="1"/>
    <col min="16" max="16" width="7.42578125" customWidth="1"/>
    <col min="17" max="17" width="10.42578125" customWidth="1"/>
    <col min="18" max="18" width="43.28515625" customWidth="1"/>
    <col min="19" max="19" width="14.5703125" style="28" customWidth="1"/>
    <col min="20" max="20" width="21.85546875" customWidth="1"/>
    <col min="21" max="21" width="13.7109375" customWidth="1"/>
  </cols>
  <sheetData>
    <row r="1" spans="1:21" s="220" customFormat="1" ht="27.75" customHeight="1" x14ac:dyDescent="0.3">
      <c r="B1" s="221" t="s">
        <v>424</v>
      </c>
      <c r="C1" s="222" t="s">
        <v>448</v>
      </c>
      <c r="F1" s="223"/>
      <c r="G1" s="223"/>
      <c r="H1" s="223"/>
      <c r="I1" s="224"/>
      <c r="K1" s="225" t="str">
        <f>IF('KWP - Weryfikacja'!C11&lt;&gt;"",'KWP - Weryfikacja'!C11,"")</f>
        <v/>
      </c>
      <c r="L1" s="222" t="str">
        <f>IF('KWP - Weryfikacja'!C7&lt;&gt;"",'KWP - Weryfikacja'!C7,"")</f>
        <v/>
      </c>
      <c r="M1" s="226"/>
      <c r="N1" s="221" t="str">
        <f>B1</f>
        <v>Korona Widoków Polskich:</v>
      </c>
      <c r="O1" s="222" t="str">
        <f>C1</f>
        <v>POGÓRZA</v>
      </c>
      <c r="S1" s="227"/>
    </row>
    <row r="2" spans="1:21" ht="16.5" customHeight="1" x14ac:dyDescent="0.25">
      <c r="A2" s="367"/>
      <c r="B2" s="367"/>
      <c r="C2" s="367"/>
      <c r="D2" s="367"/>
      <c r="E2" s="367"/>
      <c r="F2" s="367"/>
      <c r="G2" s="367"/>
      <c r="H2" s="367"/>
      <c r="I2" s="368"/>
      <c r="K2" s="26"/>
      <c r="L2" s="26"/>
      <c r="M2" s="27"/>
    </row>
    <row r="3" spans="1:21" ht="16.5" customHeight="1" x14ac:dyDescent="0.3">
      <c r="A3" s="367"/>
      <c r="B3" s="367"/>
      <c r="C3" s="367"/>
      <c r="D3" s="367"/>
      <c r="E3" s="367"/>
      <c r="F3" s="367"/>
      <c r="G3" s="367"/>
      <c r="H3" s="367"/>
      <c r="I3" s="368"/>
      <c r="K3" s="29"/>
      <c r="L3" s="30"/>
      <c r="M3" s="31"/>
      <c r="N3" s="30"/>
      <c r="O3" s="30"/>
      <c r="Q3" s="29"/>
      <c r="R3" s="30"/>
      <c r="S3" s="31"/>
      <c r="T3" s="30"/>
      <c r="U3" s="30"/>
    </row>
    <row r="4" spans="1:21" ht="18.75" customHeight="1" x14ac:dyDescent="0.25">
      <c r="A4" s="367"/>
      <c r="B4" s="367"/>
      <c r="C4" s="367"/>
      <c r="D4" s="367"/>
      <c r="E4" s="367"/>
      <c r="F4" s="367"/>
      <c r="G4" s="367"/>
      <c r="H4" s="367"/>
      <c r="I4" s="368"/>
      <c r="K4" s="104" t="s">
        <v>461</v>
      </c>
      <c r="L4" s="105"/>
      <c r="M4" s="107">
        <f>COUNTA(M6:M11)</f>
        <v>0</v>
      </c>
      <c r="N4" s="106"/>
      <c r="O4" s="108">
        <f>COUNTA(O6:O11)</f>
        <v>0</v>
      </c>
      <c r="Q4" s="121" t="s">
        <v>592</v>
      </c>
      <c r="R4" s="122"/>
      <c r="S4" s="136">
        <f>COUNTA(S6:S11)</f>
        <v>0</v>
      </c>
      <c r="T4" s="123"/>
      <c r="U4" s="137">
        <f>COUNTA(U6:U11)</f>
        <v>0</v>
      </c>
    </row>
    <row r="5" spans="1:21" s="6" customFormat="1" ht="18.75" customHeight="1" x14ac:dyDescent="0.25">
      <c r="A5" s="367"/>
      <c r="B5" s="367"/>
      <c r="C5" s="367"/>
      <c r="D5" s="367"/>
      <c r="E5" s="367"/>
      <c r="F5" s="367"/>
      <c r="G5" s="367"/>
      <c r="H5" s="367"/>
      <c r="I5" s="368"/>
      <c r="K5" s="109" t="s">
        <v>0</v>
      </c>
      <c r="L5" s="110" t="s">
        <v>15</v>
      </c>
      <c r="M5" s="111" t="s">
        <v>3</v>
      </c>
      <c r="N5" s="110" t="s">
        <v>16</v>
      </c>
      <c r="O5" s="112" t="s">
        <v>6</v>
      </c>
      <c r="Q5" s="124" t="s">
        <v>0</v>
      </c>
      <c r="R5" s="125" t="s">
        <v>15</v>
      </c>
      <c r="S5" s="126" t="s">
        <v>3</v>
      </c>
      <c r="T5" s="125" t="s">
        <v>16</v>
      </c>
      <c r="U5" s="127" t="s">
        <v>6</v>
      </c>
    </row>
    <row r="6" spans="1:21" ht="16.5" customHeight="1" x14ac:dyDescent="0.25">
      <c r="A6" s="367"/>
      <c r="B6" s="367"/>
      <c r="C6" s="367"/>
      <c r="D6" s="367"/>
      <c r="E6" s="367"/>
      <c r="F6" s="367"/>
      <c r="G6" s="367"/>
      <c r="H6" s="367"/>
      <c r="I6" s="368"/>
      <c r="K6" s="48" t="s">
        <v>449</v>
      </c>
      <c r="L6" s="6" t="s">
        <v>455</v>
      </c>
      <c r="M6" s="9"/>
      <c r="N6" s="8"/>
      <c r="O6" s="49"/>
      <c r="Q6" s="48" t="s">
        <v>593</v>
      </c>
      <c r="R6" s="6" t="s">
        <v>594</v>
      </c>
      <c r="S6" s="9"/>
      <c r="T6" s="8"/>
      <c r="U6" s="49"/>
    </row>
    <row r="7" spans="1:21" ht="16.5" customHeight="1" x14ac:dyDescent="0.25">
      <c r="A7" s="367"/>
      <c r="B7" s="367"/>
      <c r="C7" s="367"/>
      <c r="D7" s="367"/>
      <c r="E7" s="367"/>
      <c r="F7" s="367"/>
      <c r="G7" s="367"/>
      <c r="H7" s="367"/>
      <c r="I7" s="368"/>
      <c r="K7" s="113" t="s">
        <v>450</v>
      </c>
      <c r="L7" s="114" t="s">
        <v>456</v>
      </c>
      <c r="M7" s="115"/>
      <c r="N7" s="116"/>
      <c r="O7" s="117"/>
      <c r="Q7" s="128" t="s">
        <v>595</v>
      </c>
      <c r="R7" s="129" t="s">
        <v>596</v>
      </c>
      <c r="S7" s="130"/>
      <c r="T7" s="131"/>
      <c r="U7" s="132"/>
    </row>
    <row r="8" spans="1:21" ht="16.5" customHeight="1" x14ac:dyDescent="0.25">
      <c r="A8" s="367"/>
      <c r="B8" s="367"/>
      <c r="C8" s="367"/>
      <c r="D8" s="367"/>
      <c r="E8" s="367"/>
      <c r="F8" s="367"/>
      <c r="G8" s="367"/>
      <c r="H8" s="367"/>
      <c r="I8" s="368"/>
      <c r="K8" s="48" t="s">
        <v>451</v>
      </c>
      <c r="L8" s="6" t="s">
        <v>457</v>
      </c>
      <c r="M8" s="9"/>
      <c r="N8" s="8"/>
      <c r="O8" s="49"/>
      <c r="Q8" s="48" t="s">
        <v>597</v>
      </c>
      <c r="R8" s="6" t="s">
        <v>599</v>
      </c>
      <c r="S8" s="9"/>
      <c r="T8" s="8"/>
      <c r="U8" s="49"/>
    </row>
    <row r="9" spans="1:21" ht="16.5" customHeight="1" x14ac:dyDescent="0.25">
      <c r="A9" s="56"/>
      <c r="B9" s="57" t="s">
        <v>436</v>
      </c>
      <c r="C9" s="58"/>
      <c r="D9" s="59"/>
      <c r="E9" s="59"/>
      <c r="F9" s="59"/>
      <c r="G9" s="59"/>
      <c r="H9" s="59"/>
      <c r="I9" s="60"/>
      <c r="K9" s="113" t="s">
        <v>452</v>
      </c>
      <c r="L9" s="114" t="s">
        <v>458</v>
      </c>
      <c r="M9" s="115"/>
      <c r="N9" s="116"/>
      <c r="O9" s="117"/>
      <c r="Q9" s="128" t="s">
        <v>598</v>
      </c>
      <c r="R9" s="129" t="s">
        <v>600</v>
      </c>
      <c r="S9" s="130"/>
      <c r="T9" s="131"/>
      <c r="U9" s="132"/>
    </row>
    <row r="10" spans="1:21" ht="16.5" customHeight="1" x14ac:dyDescent="0.25">
      <c r="A10" s="61" t="s">
        <v>431</v>
      </c>
      <c r="B10" s="62" t="str">
        <f>"Aby zdobyć KORONĘ w regionie "&amp; C1 &amp;", należy odwiedzić"</f>
        <v>Aby zdobyć KORONĘ w regionie POGÓRZA, należy odwiedzić</v>
      </c>
      <c r="K10" s="48" t="s">
        <v>453</v>
      </c>
      <c r="L10" s="6" t="s">
        <v>459</v>
      </c>
      <c r="M10" s="9"/>
      <c r="N10" s="8"/>
      <c r="O10" s="49"/>
      <c r="Q10" s="48"/>
      <c r="R10" s="6"/>
      <c r="S10" s="7"/>
      <c r="T10" s="6"/>
      <c r="U10" s="49"/>
    </row>
    <row r="11" spans="1:21" s="1" customFormat="1" ht="16.5" customHeight="1" x14ac:dyDescent="0.25">
      <c r="A11" s="65"/>
      <c r="B11" s="62" t="s">
        <v>433</v>
      </c>
      <c r="C11" s="63"/>
      <c r="D11"/>
      <c r="E11"/>
      <c r="F11"/>
      <c r="G11"/>
      <c r="H11"/>
      <c r="I11" s="64"/>
      <c r="K11" s="118" t="s">
        <v>454</v>
      </c>
      <c r="L11" s="119" t="s">
        <v>460</v>
      </c>
      <c r="M11" s="142"/>
      <c r="N11" s="143"/>
      <c r="O11" s="120"/>
      <c r="Q11" s="133"/>
      <c r="R11" s="134"/>
      <c r="S11" s="344"/>
      <c r="T11" s="134"/>
      <c r="U11" s="135"/>
    </row>
    <row r="12" spans="1:21" ht="16.5" customHeight="1" x14ac:dyDescent="0.25">
      <c r="A12" s="61" t="s">
        <v>431</v>
      </c>
      <c r="B12" s="62" t="s">
        <v>430</v>
      </c>
    </row>
    <row r="13" spans="1:21" ht="16.5" customHeight="1" x14ac:dyDescent="0.25">
      <c r="B13" s="62" t="s">
        <v>434</v>
      </c>
      <c r="K13" s="104" t="s">
        <v>466</v>
      </c>
      <c r="L13" s="105"/>
      <c r="M13" s="107">
        <f>COUNTA(M15:M20)</f>
        <v>0</v>
      </c>
      <c r="N13" s="106"/>
      <c r="O13" s="108">
        <f>COUNTA(O15:O20)</f>
        <v>0</v>
      </c>
      <c r="Q13" s="121" t="s">
        <v>601</v>
      </c>
      <c r="R13" s="122"/>
      <c r="S13" s="136">
        <f>COUNTA(S15:S20)</f>
        <v>0</v>
      </c>
      <c r="T13" s="123"/>
      <c r="U13" s="137">
        <f>COUNTA(U15:U20)</f>
        <v>0</v>
      </c>
    </row>
    <row r="14" spans="1:21" ht="16.5" customHeight="1" x14ac:dyDescent="0.25">
      <c r="A14" s="61" t="s">
        <v>431</v>
      </c>
      <c r="B14" s="62" t="s">
        <v>439</v>
      </c>
      <c r="K14" s="109" t="s">
        <v>0</v>
      </c>
      <c r="L14" s="110" t="s">
        <v>15</v>
      </c>
      <c r="M14" s="111" t="s">
        <v>3</v>
      </c>
      <c r="N14" s="110" t="s">
        <v>16</v>
      </c>
      <c r="O14" s="112" t="s">
        <v>6</v>
      </c>
      <c r="Q14" s="124" t="s">
        <v>0</v>
      </c>
      <c r="R14" s="125" t="s">
        <v>15</v>
      </c>
      <c r="S14" s="126" t="s">
        <v>3</v>
      </c>
      <c r="T14" s="125" t="s">
        <v>16</v>
      </c>
      <c r="U14" s="127" t="s">
        <v>6</v>
      </c>
    </row>
    <row r="15" spans="1:21" ht="16.5" customHeight="1" x14ac:dyDescent="0.25">
      <c r="A15" s="61" t="s">
        <v>431</v>
      </c>
      <c r="B15" s="62" t="s">
        <v>445</v>
      </c>
      <c r="K15" s="48" t="s">
        <v>462</v>
      </c>
      <c r="L15" s="6" t="s">
        <v>464</v>
      </c>
      <c r="M15" s="9"/>
      <c r="N15" s="8"/>
      <c r="O15" s="49"/>
      <c r="Q15" s="48" t="s">
        <v>602</v>
      </c>
      <c r="R15" s="6" t="s">
        <v>608</v>
      </c>
      <c r="S15" s="9"/>
      <c r="T15" s="8"/>
      <c r="U15" s="49"/>
    </row>
    <row r="16" spans="1:21" ht="16.5" customHeight="1" x14ac:dyDescent="0.25">
      <c r="B16" s="62" t="s">
        <v>446</v>
      </c>
      <c r="K16" s="113" t="s">
        <v>463</v>
      </c>
      <c r="L16" s="114" t="s">
        <v>465</v>
      </c>
      <c r="M16" s="115"/>
      <c r="N16" s="116"/>
      <c r="O16" s="117"/>
      <c r="Q16" s="128" t="s">
        <v>603</v>
      </c>
      <c r="R16" s="129" t="s">
        <v>609</v>
      </c>
      <c r="S16" s="130"/>
      <c r="T16" s="131"/>
      <c r="U16" s="132"/>
    </row>
    <row r="17" spans="1:21" ht="16.5" customHeight="1" x14ac:dyDescent="0.25">
      <c r="A17" s="61"/>
      <c r="B17" s="72" t="s">
        <v>447</v>
      </c>
      <c r="K17" s="48"/>
      <c r="L17" s="6"/>
      <c r="M17" s="7"/>
      <c r="N17" s="6"/>
      <c r="O17" s="49"/>
      <c r="Q17" s="48" t="s">
        <v>604</v>
      </c>
      <c r="R17" s="6" t="s">
        <v>610</v>
      </c>
      <c r="S17" s="9"/>
      <c r="T17" s="8"/>
      <c r="U17" s="49"/>
    </row>
    <row r="18" spans="1:21" ht="16.5" customHeight="1" x14ac:dyDescent="0.25">
      <c r="B18" s="62"/>
      <c r="K18" s="113"/>
      <c r="L18" s="114"/>
      <c r="M18" s="140"/>
      <c r="N18" s="114"/>
      <c r="O18" s="117"/>
      <c r="Q18" s="128" t="s">
        <v>605</v>
      </c>
      <c r="R18" s="129" t="s">
        <v>611</v>
      </c>
      <c r="S18" s="130"/>
      <c r="T18" s="131"/>
      <c r="U18" s="132"/>
    </row>
    <row r="19" spans="1:21" ht="16.5" customHeight="1" x14ac:dyDescent="0.25">
      <c r="A19" s="56"/>
      <c r="B19" s="73" t="s">
        <v>435</v>
      </c>
      <c r="C19" s="58"/>
      <c r="D19" s="59"/>
      <c r="E19" s="59"/>
      <c r="F19" s="59"/>
      <c r="G19" s="59"/>
      <c r="H19" s="59"/>
      <c r="I19" s="60"/>
      <c r="K19" s="48"/>
      <c r="L19" s="6"/>
      <c r="M19" s="7"/>
      <c r="N19" s="6"/>
      <c r="O19" s="49"/>
      <c r="Q19" s="48" t="s">
        <v>606</v>
      </c>
      <c r="R19" s="6" t="s">
        <v>612</v>
      </c>
      <c r="S19" s="9"/>
      <c r="T19" s="8"/>
      <c r="U19" s="49"/>
    </row>
    <row r="20" spans="1:21" ht="16.5" customHeight="1" x14ac:dyDescent="0.25">
      <c r="A20" s="61" t="s">
        <v>431</v>
      </c>
      <c r="B20" s="103" t="s">
        <v>444</v>
      </c>
      <c r="K20" s="118"/>
      <c r="L20" s="119"/>
      <c r="M20" s="345"/>
      <c r="N20" s="119"/>
      <c r="O20" s="120"/>
      <c r="Q20" s="133" t="s">
        <v>607</v>
      </c>
      <c r="R20" s="134" t="s">
        <v>613</v>
      </c>
      <c r="S20" s="144"/>
      <c r="T20" s="145"/>
      <c r="U20" s="135"/>
    </row>
    <row r="21" spans="1:21" ht="16.5" customHeight="1" x14ac:dyDescent="0.25">
      <c r="A21" s="61" t="s">
        <v>431</v>
      </c>
      <c r="B21" s="62" t="s">
        <v>432</v>
      </c>
    </row>
    <row r="22" spans="1:21" ht="16.5" customHeight="1" x14ac:dyDescent="0.25">
      <c r="A22" s="61" t="s">
        <v>431</v>
      </c>
      <c r="B22" s="62" t="s">
        <v>437</v>
      </c>
      <c r="K22" s="104" t="s">
        <v>467</v>
      </c>
      <c r="L22" s="105"/>
      <c r="M22" s="107">
        <f>COUNTA(M24:M29)</f>
        <v>0</v>
      </c>
      <c r="N22" s="106"/>
      <c r="O22" s="108">
        <f>COUNTA(O24:O29)</f>
        <v>0</v>
      </c>
      <c r="Q22" s="121" t="s">
        <v>614</v>
      </c>
      <c r="R22" s="122"/>
      <c r="S22" s="136">
        <f>COUNTA(S24:S29)</f>
        <v>0</v>
      </c>
      <c r="T22" s="123"/>
      <c r="U22" s="137">
        <f>COUNTA(U24:U29)</f>
        <v>0</v>
      </c>
    </row>
    <row r="23" spans="1:21" ht="16.5" customHeight="1" x14ac:dyDescent="0.25">
      <c r="B23" s="62" t="s">
        <v>443</v>
      </c>
      <c r="K23" s="109" t="s">
        <v>0</v>
      </c>
      <c r="L23" s="110" t="s">
        <v>15</v>
      </c>
      <c r="M23" s="111" t="s">
        <v>3</v>
      </c>
      <c r="N23" s="110" t="s">
        <v>16</v>
      </c>
      <c r="O23" s="112" t="s">
        <v>6</v>
      </c>
      <c r="Q23" s="124" t="s">
        <v>0</v>
      </c>
      <c r="R23" s="125" t="s">
        <v>15</v>
      </c>
      <c r="S23" s="126" t="s">
        <v>3</v>
      </c>
      <c r="T23" s="125" t="s">
        <v>16</v>
      </c>
      <c r="U23" s="127" t="s">
        <v>6</v>
      </c>
    </row>
    <row r="24" spans="1:21" ht="16.5" customHeight="1" x14ac:dyDescent="0.25">
      <c r="B24" s="25" t="s">
        <v>438</v>
      </c>
      <c r="K24" s="48" t="s">
        <v>468</v>
      </c>
      <c r="L24" s="6" t="s">
        <v>472</v>
      </c>
      <c r="M24" s="9"/>
      <c r="N24" s="8"/>
      <c r="O24" s="49"/>
      <c r="Q24" s="48" t="s">
        <v>615</v>
      </c>
      <c r="R24" s="6" t="s">
        <v>618</v>
      </c>
      <c r="S24" s="9"/>
      <c r="T24" s="8"/>
      <c r="U24" s="49"/>
    </row>
    <row r="25" spans="1:21" ht="16.5" customHeight="1" x14ac:dyDescent="0.25">
      <c r="K25" s="113" t="s">
        <v>469</v>
      </c>
      <c r="L25" s="114" t="s">
        <v>473</v>
      </c>
      <c r="M25" s="115"/>
      <c r="N25" s="116"/>
      <c r="O25" s="117"/>
      <c r="Q25" s="128" t="s">
        <v>616</v>
      </c>
      <c r="R25" s="129" t="s">
        <v>619</v>
      </c>
      <c r="S25" s="130"/>
      <c r="T25" s="131"/>
      <c r="U25" s="132"/>
    </row>
    <row r="26" spans="1:21" ht="16.5" customHeight="1" x14ac:dyDescent="0.25">
      <c r="F26" s="74"/>
      <c r="G26" s="74"/>
      <c r="H26" s="75"/>
      <c r="K26" s="48" t="s">
        <v>470</v>
      </c>
      <c r="L26" s="6" t="s">
        <v>474</v>
      </c>
      <c r="M26" s="9"/>
      <c r="N26" s="8"/>
      <c r="O26" s="49"/>
      <c r="Q26" s="48" t="s">
        <v>617</v>
      </c>
      <c r="R26" s="6" t="s">
        <v>620</v>
      </c>
      <c r="S26" s="9"/>
      <c r="T26" s="8"/>
      <c r="U26" s="49"/>
    </row>
    <row r="27" spans="1:21" ht="16.5" customHeight="1" x14ac:dyDescent="0.25">
      <c r="A27" s="56"/>
      <c r="B27" s="57" t="s">
        <v>440</v>
      </c>
      <c r="C27" s="58"/>
      <c r="D27" s="59"/>
      <c r="E27" s="59"/>
      <c r="F27" s="59"/>
      <c r="G27" s="59"/>
      <c r="H27" s="59"/>
      <c r="I27" s="60"/>
      <c r="K27" s="113" t="s">
        <v>471</v>
      </c>
      <c r="L27" s="114" t="s">
        <v>475</v>
      </c>
      <c r="M27" s="115"/>
      <c r="N27" s="116"/>
      <c r="O27" s="117"/>
      <c r="Q27" s="128"/>
      <c r="R27" s="129"/>
      <c r="S27" s="141"/>
      <c r="T27" s="129"/>
      <c r="U27" s="132"/>
    </row>
    <row r="28" spans="1:21" ht="16.5" customHeight="1" x14ac:dyDescent="0.25">
      <c r="B28" s="76" t="s">
        <v>441</v>
      </c>
      <c r="F28" s="311"/>
      <c r="G28" s="77"/>
      <c r="H28" s="312"/>
      <c r="K28" s="48"/>
      <c r="L28" s="6"/>
      <c r="M28" s="7"/>
      <c r="N28" s="6"/>
      <c r="O28" s="49"/>
      <c r="Q28" s="48"/>
      <c r="R28" s="6"/>
      <c r="S28" s="7"/>
      <c r="T28" s="6"/>
      <c r="U28" s="49"/>
    </row>
    <row r="29" spans="1:21" ht="16.5" customHeight="1" x14ac:dyDescent="0.25">
      <c r="F29" s="311"/>
      <c r="G29" s="77"/>
      <c r="H29" s="312"/>
      <c r="K29" s="118"/>
      <c r="L29" s="119"/>
      <c r="M29" s="345"/>
      <c r="N29" s="119"/>
      <c r="O29" s="120"/>
      <c r="Q29" s="133"/>
      <c r="R29" s="134"/>
      <c r="S29" s="344"/>
      <c r="T29" s="134"/>
      <c r="U29" s="135"/>
    </row>
    <row r="30" spans="1:21" ht="16.5" customHeight="1" x14ac:dyDescent="0.25">
      <c r="B30" s="78" t="s">
        <v>429</v>
      </c>
      <c r="D30" s="78" t="s">
        <v>425</v>
      </c>
      <c r="F30" s="78" t="s">
        <v>1758</v>
      </c>
      <c r="G30" s="77"/>
      <c r="H30" s="313" t="s">
        <v>1759</v>
      </c>
    </row>
    <row r="31" spans="1:21" ht="16.5" customHeight="1" x14ac:dyDescent="0.25">
      <c r="K31" s="104" t="s">
        <v>476</v>
      </c>
      <c r="L31" s="105"/>
      <c r="M31" s="107">
        <f>COUNTA(M33:M38)</f>
        <v>0</v>
      </c>
      <c r="N31" s="106"/>
      <c r="O31" s="108">
        <f>COUNTA(O33:O38)</f>
        <v>0</v>
      </c>
      <c r="Q31" s="121" t="s">
        <v>621</v>
      </c>
      <c r="R31" s="122"/>
      <c r="S31" s="136">
        <f>COUNTA(S33:S38)</f>
        <v>0</v>
      </c>
      <c r="T31" s="123"/>
      <c r="U31" s="137">
        <f>COUNTA(U33:U38)</f>
        <v>0</v>
      </c>
    </row>
    <row r="32" spans="1:21" ht="16.5" customHeight="1" x14ac:dyDescent="0.25">
      <c r="B32" s="166" t="str">
        <f>PROPER(K4)</f>
        <v>Pogórze Izerskie</v>
      </c>
      <c r="C32" s="80"/>
      <c r="D32" s="81">
        <f>(M4)</f>
        <v>0</v>
      </c>
      <c r="E32" s="82"/>
      <c r="F32" s="80" t="str">
        <f>IF(D32&gt;0,"x","")</f>
        <v/>
      </c>
      <c r="G32" s="80"/>
      <c r="H32" s="80" t="str">
        <f>IF(D32&gt;1,"x","")</f>
        <v/>
      </c>
      <c r="K32" s="109" t="s">
        <v>0</v>
      </c>
      <c r="L32" s="110" t="s">
        <v>15</v>
      </c>
      <c r="M32" s="111" t="s">
        <v>3</v>
      </c>
      <c r="N32" s="110" t="s">
        <v>16</v>
      </c>
      <c r="O32" s="112" t="s">
        <v>6</v>
      </c>
      <c r="Q32" s="124" t="s">
        <v>0</v>
      </c>
      <c r="R32" s="125" t="s">
        <v>15</v>
      </c>
      <c r="S32" s="126" t="s">
        <v>3</v>
      </c>
      <c r="T32" s="125" t="s">
        <v>16</v>
      </c>
      <c r="U32" s="127" t="s">
        <v>6</v>
      </c>
    </row>
    <row r="33" spans="2:21" ht="16.5" customHeight="1" x14ac:dyDescent="0.25">
      <c r="B33" s="167" t="str">
        <f>PROPER(K13)</f>
        <v>Kotlina Żytawska</v>
      </c>
      <c r="C33" s="3"/>
      <c r="D33" s="84">
        <f>(M13)</f>
        <v>0</v>
      </c>
      <c r="E33" s="6"/>
      <c r="F33" s="3" t="str">
        <f t="shared" ref="F33:F69" si="0">IF(D33&gt;0,"x","")</f>
        <v/>
      </c>
      <c r="G33" s="3"/>
      <c r="H33" s="3" t="str">
        <f t="shared" ref="H33:H69" si="1">IF(D33&gt;1,"x","")</f>
        <v/>
      </c>
      <c r="K33" s="48" t="s">
        <v>479</v>
      </c>
      <c r="L33" s="6" t="s">
        <v>477</v>
      </c>
      <c r="M33" s="9"/>
      <c r="N33" s="8"/>
      <c r="O33" s="49"/>
      <c r="Q33" s="48" t="s">
        <v>622</v>
      </c>
      <c r="R33" s="6" t="s">
        <v>623</v>
      </c>
      <c r="S33" s="9"/>
      <c r="T33" s="8"/>
      <c r="U33" s="49"/>
    </row>
    <row r="34" spans="2:21" ht="16.5" customHeight="1" x14ac:dyDescent="0.25">
      <c r="B34" s="166" t="str">
        <f>PROPER(K22)</f>
        <v>Kotlina Jeleniogórska</v>
      </c>
      <c r="C34" s="80"/>
      <c r="D34" s="81">
        <f>(M22)</f>
        <v>0</v>
      </c>
      <c r="E34" s="82"/>
      <c r="F34" s="80" t="str">
        <f t="shared" si="0"/>
        <v/>
      </c>
      <c r="G34" s="80"/>
      <c r="H34" s="80" t="str">
        <f t="shared" si="1"/>
        <v/>
      </c>
      <c r="K34" s="113" t="s">
        <v>480</v>
      </c>
      <c r="L34" s="114" t="s">
        <v>478</v>
      </c>
      <c r="M34" s="115"/>
      <c r="N34" s="116"/>
      <c r="O34" s="117"/>
      <c r="Q34" s="128" t="s">
        <v>624</v>
      </c>
      <c r="R34" s="129" t="s">
        <v>627</v>
      </c>
      <c r="S34" s="130"/>
      <c r="T34" s="131"/>
      <c r="U34" s="132"/>
    </row>
    <row r="35" spans="2:21" ht="16.5" customHeight="1" x14ac:dyDescent="0.25">
      <c r="B35" s="167" t="str">
        <f>PROPER(K31)</f>
        <v>Brama Lubawska</v>
      </c>
      <c r="C35" s="3"/>
      <c r="D35" s="84">
        <f>(M31)</f>
        <v>0</v>
      </c>
      <c r="E35" s="6"/>
      <c r="F35" s="3" t="str">
        <f t="shared" si="0"/>
        <v/>
      </c>
      <c r="G35" s="3"/>
      <c r="H35" s="3" t="str">
        <f t="shared" si="1"/>
        <v/>
      </c>
      <c r="K35" s="48" t="s">
        <v>481</v>
      </c>
      <c r="L35" s="6" t="s">
        <v>482</v>
      </c>
      <c r="M35" s="9"/>
      <c r="N35" s="8"/>
      <c r="O35" s="49"/>
      <c r="Q35" s="48" t="s">
        <v>625</v>
      </c>
      <c r="R35" s="6" t="s">
        <v>628</v>
      </c>
      <c r="S35" s="9"/>
      <c r="T35" s="8"/>
      <c r="U35" s="49"/>
    </row>
    <row r="36" spans="2:21" ht="16.5" customHeight="1" x14ac:dyDescent="0.25">
      <c r="B36" s="166" t="str">
        <f>PROPER(K40)</f>
        <v>Pogórze Kaczawskie</v>
      </c>
      <c r="C36" s="80"/>
      <c r="D36" s="81">
        <f>(M40)</f>
        <v>0</v>
      </c>
      <c r="E36" s="82"/>
      <c r="F36" s="80" t="str">
        <f t="shared" si="0"/>
        <v/>
      </c>
      <c r="G36" s="80"/>
      <c r="H36" s="80" t="str">
        <f t="shared" si="1"/>
        <v/>
      </c>
      <c r="K36" s="113"/>
      <c r="L36" s="114"/>
      <c r="M36" s="140"/>
      <c r="N36" s="114"/>
      <c r="O36" s="117"/>
      <c r="Q36" s="128" t="s">
        <v>626</v>
      </c>
      <c r="R36" s="129" t="s">
        <v>629</v>
      </c>
      <c r="S36" s="130"/>
      <c r="T36" s="131"/>
      <c r="U36" s="132"/>
    </row>
    <row r="37" spans="2:21" ht="16.5" customHeight="1" x14ac:dyDescent="0.25">
      <c r="B37" s="167" t="str">
        <f>PROPER(K49)</f>
        <v>Pogórze Wałbrzyskie</v>
      </c>
      <c r="C37" s="3"/>
      <c r="D37" s="84">
        <f>(M49)</f>
        <v>0</v>
      </c>
      <c r="E37" s="6"/>
      <c r="F37" s="3" t="str">
        <f t="shared" si="0"/>
        <v/>
      </c>
      <c r="G37" s="3"/>
      <c r="H37" s="3" t="str">
        <f t="shared" si="1"/>
        <v/>
      </c>
      <c r="K37" s="48"/>
      <c r="L37" s="6"/>
      <c r="M37" s="7"/>
      <c r="N37" s="6"/>
      <c r="O37" s="49"/>
      <c r="Q37" s="48"/>
      <c r="R37" s="6"/>
      <c r="S37" s="7"/>
      <c r="T37" s="6"/>
      <c r="U37" s="49"/>
    </row>
    <row r="38" spans="2:21" ht="16.5" customHeight="1" x14ac:dyDescent="0.25">
      <c r="B38" s="166" t="str">
        <f>PROPER(K58)</f>
        <v>Obniżenie Podsudeckie</v>
      </c>
      <c r="C38" s="80"/>
      <c r="D38" s="81">
        <f>(M58)</f>
        <v>0</v>
      </c>
      <c r="E38" s="82"/>
      <c r="F38" s="80" t="str">
        <f t="shared" si="0"/>
        <v/>
      </c>
      <c r="G38" s="80"/>
      <c r="H38" s="80" t="str">
        <f t="shared" si="1"/>
        <v/>
      </c>
      <c r="K38" s="118"/>
      <c r="L38" s="119"/>
      <c r="M38" s="345"/>
      <c r="N38" s="119"/>
      <c r="O38" s="120"/>
      <c r="Q38" s="133"/>
      <c r="R38" s="134"/>
      <c r="S38" s="344"/>
      <c r="T38" s="134"/>
      <c r="U38" s="135"/>
    </row>
    <row r="39" spans="2:21" ht="16.5" customHeight="1" x14ac:dyDescent="0.25">
      <c r="B39" s="167" t="str">
        <f>PROPER(K67)</f>
        <v>Wzgórza Strzegomskie</v>
      </c>
      <c r="C39" s="3"/>
      <c r="D39" s="84">
        <f>(M67)</f>
        <v>0</v>
      </c>
      <c r="E39" s="6"/>
      <c r="F39" s="3" t="str">
        <f t="shared" si="0"/>
        <v/>
      </c>
      <c r="G39" s="3"/>
      <c r="H39" s="3" t="str">
        <f t="shared" si="1"/>
        <v/>
      </c>
    </row>
    <row r="40" spans="2:21" ht="16.5" customHeight="1" x14ac:dyDescent="0.25">
      <c r="B40" s="166" t="str">
        <f>PROPER(K76)</f>
        <v>Równina Świdnicka</v>
      </c>
      <c r="C40" s="80"/>
      <c r="D40" s="81">
        <f>(M76)</f>
        <v>0</v>
      </c>
      <c r="E40" s="82"/>
      <c r="F40" s="80" t="str">
        <f t="shared" si="0"/>
        <v/>
      </c>
      <c r="G40" s="80"/>
      <c r="H40" s="80" t="str">
        <f t="shared" si="1"/>
        <v/>
      </c>
      <c r="K40" s="104" t="s">
        <v>483</v>
      </c>
      <c r="L40" s="105"/>
      <c r="M40" s="107">
        <f>COUNTA(M42:M47)</f>
        <v>0</v>
      </c>
      <c r="N40" s="106"/>
      <c r="O40" s="108">
        <f>COUNTA(O42:O47)</f>
        <v>0</v>
      </c>
      <c r="Q40" s="121" t="s">
        <v>630</v>
      </c>
      <c r="R40" s="122"/>
      <c r="S40" s="136">
        <f>COUNTA(S42:S47)</f>
        <v>0</v>
      </c>
      <c r="T40" s="123"/>
      <c r="U40" s="137">
        <f>COUNTA(U42:U47)</f>
        <v>0</v>
      </c>
    </row>
    <row r="41" spans="2:21" ht="16.5" customHeight="1" x14ac:dyDescent="0.25">
      <c r="B41" s="167" t="str">
        <f>PROPER(K85)</f>
        <v>Wzgórza Niemczańsko-Strzelińskie</v>
      </c>
      <c r="C41" s="3"/>
      <c r="D41" s="84">
        <f>(M85)</f>
        <v>0</v>
      </c>
      <c r="E41" s="6"/>
      <c r="F41" s="3" t="str">
        <f t="shared" si="0"/>
        <v/>
      </c>
      <c r="G41" s="3"/>
      <c r="H41" s="3" t="str">
        <f t="shared" si="1"/>
        <v/>
      </c>
      <c r="K41" s="109" t="s">
        <v>0</v>
      </c>
      <c r="L41" s="110" t="s">
        <v>15</v>
      </c>
      <c r="M41" s="111" t="s">
        <v>3</v>
      </c>
      <c r="N41" s="110" t="s">
        <v>16</v>
      </c>
      <c r="O41" s="112" t="s">
        <v>6</v>
      </c>
      <c r="Q41" s="124" t="s">
        <v>0</v>
      </c>
      <c r="R41" s="125" t="s">
        <v>15</v>
      </c>
      <c r="S41" s="126" t="s">
        <v>3</v>
      </c>
      <c r="T41" s="125" t="s">
        <v>16</v>
      </c>
      <c r="U41" s="127" t="s">
        <v>6</v>
      </c>
    </row>
    <row r="42" spans="2:21" ht="16.5" customHeight="1" x14ac:dyDescent="0.25">
      <c r="B42" s="166" t="str">
        <f>PROPER(K94)</f>
        <v>Obniżenie Otmuchowskie</v>
      </c>
      <c r="C42" s="80"/>
      <c r="D42" s="81">
        <f>(M94)</f>
        <v>0</v>
      </c>
      <c r="E42" s="82"/>
      <c r="F42" s="80" t="str">
        <f t="shared" si="0"/>
        <v/>
      </c>
      <c r="G42" s="80"/>
      <c r="H42" s="80" t="str">
        <f t="shared" si="1"/>
        <v/>
      </c>
      <c r="K42" s="48" t="s">
        <v>484</v>
      </c>
      <c r="L42" s="6" t="s">
        <v>485</v>
      </c>
      <c r="M42" s="9"/>
      <c r="N42" s="8"/>
      <c r="O42" s="49"/>
      <c r="Q42" s="48" t="s">
        <v>631</v>
      </c>
      <c r="R42" s="6" t="s">
        <v>635</v>
      </c>
      <c r="S42" s="9"/>
      <c r="T42" s="8"/>
      <c r="U42" s="49"/>
    </row>
    <row r="43" spans="2:21" ht="16.5" customHeight="1" x14ac:dyDescent="0.25">
      <c r="B43" s="167" t="str">
        <f>PROPER(K103)</f>
        <v>Przedgórze Paczkowskie</v>
      </c>
      <c r="C43" s="3"/>
      <c r="D43" s="84">
        <f>(M103)</f>
        <v>0</v>
      </c>
      <c r="E43" s="6"/>
      <c r="F43" s="3" t="str">
        <f t="shared" si="0"/>
        <v/>
      </c>
      <c r="G43" s="3"/>
      <c r="H43" s="3" t="str">
        <f t="shared" si="1"/>
        <v/>
      </c>
      <c r="K43" s="113" t="s">
        <v>486</v>
      </c>
      <c r="L43" s="114" t="s">
        <v>487</v>
      </c>
      <c r="M43" s="115"/>
      <c r="N43" s="116"/>
      <c r="O43" s="117"/>
      <c r="Q43" s="128" t="s">
        <v>632</v>
      </c>
      <c r="R43" s="129" t="s">
        <v>636</v>
      </c>
      <c r="S43" s="130"/>
      <c r="T43" s="131"/>
      <c r="U43" s="132"/>
    </row>
    <row r="44" spans="2:21" ht="16.5" customHeight="1" x14ac:dyDescent="0.25">
      <c r="B44" s="166" t="str">
        <f>PROPER(K112)</f>
        <v>Pogórze Orlickie</v>
      </c>
      <c r="C44" s="80"/>
      <c r="D44" s="81">
        <f>(M112)</f>
        <v>0</v>
      </c>
      <c r="E44" s="82"/>
      <c r="F44" s="80" t="str">
        <f t="shared" si="0"/>
        <v/>
      </c>
      <c r="G44" s="80"/>
      <c r="H44" s="80" t="str">
        <f t="shared" si="1"/>
        <v/>
      </c>
      <c r="K44" s="48" t="s">
        <v>488</v>
      </c>
      <c r="L44" s="6" t="s">
        <v>489</v>
      </c>
      <c r="M44" s="9"/>
      <c r="N44" s="8"/>
      <c r="O44" s="49"/>
      <c r="Q44" s="48" t="s">
        <v>633</v>
      </c>
      <c r="R44" s="6" t="s">
        <v>637</v>
      </c>
      <c r="S44" s="9"/>
      <c r="T44" s="8"/>
      <c r="U44" s="49"/>
    </row>
    <row r="45" spans="2:21" ht="16.5" customHeight="1" x14ac:dyDescent="0.25">
      <c r="B45" s="167" t="str">
        <f>PROPER(K121)</f>
        <v>Obniżenie Noworudzkie</v>
      </c>
      <c r="C45" s="3"/>
      <c r="D45" s="84">
        <f>(M121)</f>
        <v>0</v>
      </c>
      <c r="E45" s="6"/>
      <c r="F45" s="3" t="str">
        <f t="shared" si="0"/>
        <v/>
      </c>
      <c r="G45" s="3"/>
      <c r="H45" s="3" t="str">
        <f t="shared" si="1"/>
        <v/>
      </c>
      <c r="K45" s="113" t="s">
        <v>490</v>
      </c>
      <c r="L45" s="114" t="s">
        <v>491</v>
      </c>
      <c r="M45" s="115"/>
      <c r="N45" s="116"/>
      <c r="O45" s="117"/>
      <c r="Q45" s="128" t="s">
        <v>634</v>
      </c>
      <c r="R45" s="129" t="s">
        <v>638</v>
      </c>
      <c r="S45" s="130"/>
      <c r="T45" s="131"/>
      <c r="U45" s="132"/>
    </row>
    <row r="46" spans="2:21" ht="16.5" customHeight="1" x14ac:dyDescent="0.25">
      <c r="B46" s="166" t="str">
        <f>PROPER(K130)</f>
        <v>Obniżenie Ścinawki</v>
      </c>
      <c r="C46" s="80"/>
      <c r="D46" s="81">
        <f>(M130)</f>
        <v>0</v>
      </c>
      <c r="E46" s="82"/>
      <c r="F46" s="80" t="str">
        <f t="shared" si="0"/>
        <v/>
      </c>
      <c r="G46" s="80"/>
      <c r="H46" s="80" t="str">
        <f t="shared" si="1"/>
        <v/>
      </c>
      <c r="K46" s="48"/>
      <c r="L46" s="6"/>
      <c r="M46" s="7"/>
      <c r="N46" s="6"/>
      <c r="O46" s="49"/>
      <c r="Q46" s="48"/>
      <c r="R46" s="6"/>
      <c r="S46" s="7"/>
      <c r="T46" s="6"/>
      <c r="U46" s="49"/>
    </row>
    <row r="47" spans="2:21" ht="16.5" customHeight="1" x14ac:dyDescent="0.25">
      <c r="B47" s="167" t="str">
        <f>PROPER(K139)</f>
        <v>Kotlina Kłodzka</v>
      </c>
      <c r="D47" s="84">
        <f>(M139)</f>
        <v>0</v>
      </c>
      <c r="F47" s="3" t="str">
        <f t="shared" si="0"/>
        <v/>
      </c>
      <c r="G47" s="3"/>
      <c r="H47" s="3" t="str">
        <f t="shared" si="1"/>
        <v/>
      </c>
      <c r="K47" s="118"/>
      <c r="L47" s="119"/>
      <c r="M47" s="345"/>
      <c r="N47" s="119"/>
      <c r="O47" s="120"/>
      <c r="Q47" s="133"/>
      <c r="R47" s="134"/>
      <c r="S47" s="344"/>
      <c r="T47" s="134"/>
      <c r="U47" s="135"/>
    </row>
    <row r="48" spans="2:21" ht="16.5" customHeight="1" x14ac:dyDescent="0.25">
      <c r="B48" s="166" t="str">
        <f>PROPER(K148)</f>
        <v>Rów Górnej Nysy</v>
      </c>
      <c r="C48" s="80"/>
      <c r="D48" s="81">
        <f>(M148)</f>
        <v>0</v>
      </c>
      <c r="E48" s="82"/>
      <c r="F48" s="80"/>
      <c r="G48" s="80"/>
      <c r="H48" s="80"/>
    </row>
    <row r="49" spans="2:21" ht="16.5" customHeight="1" x14ac:dyDescent="0.25">
      <c r="B49" s="164" t="str">
        <f>PROPER(K157)</f>
        <v>Kotlina Orawsko-Nowotarska</v>
      </c>
      <c r="D49" s="84">
        <f>(M157)</f>
        <v>0</v>
      </c>
      <c r="F49" s="3" t="str">
        <f t="shared" si="0"/>
        <v/>
      </c>
      <c r="G49" s="3"/>
      <c r="H49" s="3" t="str">
        <f t="shared" si="1"/>
        <v/>
      </c>
      <c r="K49" s="104" t="s">
        <v>492</v>
      </c>
      <c r="L49" s="105"/>
      <c r="M49" s="107">
        <f>COUNTA(M51:M56)</f>
        <v>0</v>
      </c>
      <c r="N49" s="106"/>
      <c r="O49" s="108">
        <f>COUNTA(O51:O56)</f>
        <v>0</v>
      </c>
      <c r="Q49" s="121" t="s">
        <v>639</v>
      </c>
      <c r="R49" s="122"/>
      <c r="S49" s="136">
        <f>COUNTA(S51:S56)</f>
        <v>0</v>
      </c>
      <c r="T49" s="123"/>
      <c r="U49" s="137">
        <f>COUNTA(U51:U56)</f>
        <v>0</v>
      </c>
    </row>
    <row r="50" spans="2:21" ht="16.5" customHeight="1" x14ac:dyDescent="0.25">
      <c r="B50" s="165" t="str">
        <f>PROPER(K166)</f>
        <v>Bruzda Podtatrzańska</v>
      </c>
      <c r="C50" s="85"/>
      <c r="D50" s="81">
        <f>(M166)</f>
        <v>0</v>
      </c>
      <c r="E50" s="86"/>
      <c r="F50" s="80" t="str">
        <f t="shared" si="0"/>
        <v/>
      </c>
      <c r="G50" s="80"/>
      <c r="H50" s="80" t="str">
        <f t="shared" si="1"/>
        <v/>
      </c>
      <c r="K50" s="109" t="s">
        <v>0</v>
      </c>
      <c r="L50" s="110" t="s">
        <v>15</v>
      </c>
      <c r="M50" s="111" t="s">
        <v>3</v>
      </c>
      <c r="N50" s="110" t="s">
        <v>16</v>
      </c>
      <c r="O50" s="112" t="s">
        <v>6</v>
      </c>
      <c r="Q50" s="124" t="s">
        <v>0</v>
      </c>
      <c r="R50" s="125" t="s">
        <v>15</v>
      </c>
      <c r="S50" s="126" t="s">
        <v>3</v>
      </c>
      <c r="T50" s="125" t="s">
        <v>16</v>
      </c>
      <c r="U50" s="127" t="s">
        <v>6</v>
      </c>
    </row>
    <row r="51" spans="2:21" ht="16.5" customHeight="1" x14ac:dyDescent="0.25">
      <c r="B51" s="138" t="str">
        <f>PROPER(Q4)</f>
        <v>Kotlina Żywiecka</v>
      </c>
      <c r="D51" s="84">
        <f>(S4)</f>
        <v>0</v>
      </c>
      <c r="F51" s="3" t="str">
        <f t="shared" si="0"/>
        <v/>
      </c>
      <c r="G51" s="3"/>
      <c r="H51" s="3" t="str">
        <f t="shared" si="1"/>
        <v/>
      </c>
      <c r="K51" s="48" t="s">
        <v>495</v>
      </c>
      <c r="L51" s="6" t="s">
        <v>493</v>
      </c>
      <c r="M51" s="9"/>
      <c r="N51" s="8"/>
      <c r="O51" s="49"/>
      <c r="Q51" s="48" t="s">
        <v>640</v>
      </c>
      <c r="R51" s="6" t="s">
        <v>645</v>
      </c>
      <c r="S51" s="9"/>
      <c r="T51" s="8"/>
      <c r="U51" s="49"/>
    </row>
    <row r="52" spans="2:21" ht="16.5" customHeight="1" x14ac:dyDescent="0.25">
      <c r="B52" s="139" t="str">
        <f>PROPER(Q13)</f>
        <v>Pogórze Śląskie</v>
      </c>
      <c r="C52" s="85"/>
      <c r="D52" s="81">
        <f>(S13)</f>
        <v>0</v>
      </c>
      <c r="E52" s="86"/>
      <c r="F52" s="80" t="str">
        <f t="shared" si="0"/>
        <v/>
      </c>
      <c r="G52" s="80"/>
      <c r="H52" s="80" t="str">
        <f t="shared" si="1"/>
        <v/>
      </c>
      <c r="K52" s="113" t="s">
        <v>496</v>
      </c>
      <c r="L52" s="114" t="s">
        <v>498</v>
      </c>
      <c r="M52" s="115"/>
      <c r="N52" s="116"/>
      <c r="O52" s="117"/>
      <c r="Q52" s="128" t="s">
        <v>641</v>
      </c>
      <c r="R52" s="129" t="s">
        <v>646</v>
      </c>
      <c r="S52" s="130"/>
      <c r="T52" s="131"/>
      <c r="U52" s="132"/>
    </row>
    <row r="53" spans="2:21" ht="16.5" customHeight="1" x14ac:dyDescent="0.25">
      <c r="B53" s="138" t="str">
        <f>PROPER(Q22)</f>
        <v>Podgórze Wilamowickie</v>
      </c>
      <c r="D53" s="84">
        <f>(S22)</f>
        <v>0</v>
      </c>
      <c r="F53" s="3" t="str">
        <f t="shared" si="0"/>
        <v/>
      </c>
      <c r="G53" s="3"/>
      <c r="H53" s="3" t="str">
        <f t="shared" si="1"/>
        <v/>
      </c>
      <c r="K53" s="48" t="s">
        <v>497</v>
      </c>
      <c r="L53" s="6" t="s">
        <v>494</v>
      </c>
      <c r="M53" s="9"/>
      <c r="N53" s="8"/>
      <c r="O53" s="49"/>
      <c r="Q53" s="48" t="s">
        <v>642</v>
      </c>
      <c r="R53" s="6" t="s">
        <v>648</v>
      </c>
      <c r="S53" s="9"/>
      <c r="T53" s="8"/>
      <c r="U53" s="49"/>
    </row>
    <row r="54" spans="2:21" ht="16.5" customHeight="1" x14ac:dyDescent="0.25">
      <c r="B54" s="139" t="str">
        <f>PROPER(Q31)</f>
        <v>Pogórze Wielickie</v>
      </c>
      <c r="C54" s="85"/>
      <c r="D54" s="81">
        <f>(S31)</f>
        <v>0</v>
      </c>
      <c r="E54" s="86"/>
      <c r="F54" s="80" t="str">
        <f t="shared" si="0"/>
        <v/>
      </c>
      <c r="G54" s="80"/>
      <c r="H54" s="80" t="str">
        <f t="shared" si="1"/>
        <v/>
      </c>
      <c r="K54" s="113"/>
      <c r="L54" s="114"/>
      <c r="M54" s="140"/>
      <c r="N54" s="114"/>
      <c r="O54" s="117"/>
      <c r="Q54" s="128" t="s">
        <v>643</v>
      </c>
      <c r="R54" s="129" t="s">
        <v>649</v>
      </c>
      <c r="S54" s="130"/>
      <c r="T54" s="131"/>
      <c r="U54" s="132"/>
    </row>
    <row r="55" spans="2:21" ht="16.5" customHeight="1" x14ac:dyDescent="0.25">
      <c r="B55" s="138" t="str">
        <f>PROPER(Q40)</f>
        <v>Podgórze Krakowskie</v>
      </c>
      <c r="D55" s="84">
        <f>(S40)</f>
        <v>0</v>
      </c>
      <c r="F55" s="3" t="str">
        <f t="shared" si="0"/>
        <v/>
      </c>
      <c r="G55" s="3"/>
      <c r="H55" s="3" t="str">
        <f t="shared" si="1"/>
        <v/>
      </c>
      <c r="K55" s="48"/>
      <c r="L55" s="6"/>
      <c r="M55" s="7"/>
      <c r="N55" s="6"/>
      <c r="O55" s="49"/>
      <c r="Q55" s="48" t="s">
        <v>644</v>
      </c>
      <c r="R55" s="6" t="s">
        <v>647</v>
      </c>
      <c r="S55" s="9"/>
      <c r="T55" s="8"/>
      <c r="U55" s="49"/>
    </row>
    <row r="56" spans="2:21" ht="16.5" customHeight="1" x14ac:dyDescent="0.25">
      <c r="B56" s="139" t="str">
        <f>PROPER(Q49)</f>
        <v>Pogórze Wiśnickie</v>
      </c>
      <c r="C56" s="85"/>
      <c r="D56" s="81">
        <f>(S49)</f>
        <v>0</v>
      </c>
      <c r="E56" s="86"/>
      <c r="F56" s="80" t="str">
        <f t="shared" si="0"/>
        <v/>
      </c>
      <c r="G56" s="80"/>
      <c r="H56" s="80" t="str">
        <f t="shared" si="1"/>
        <v/>
      </c>
      <c r="K56" s="118"/>
      <c r="L56" s="119"/>
      <c r="M56" s="345"/>
      <c r="N56" s="119"/>
      <c r="O56" s="120"/>
      <c r="Q56" s="133"/>
      <c r="R56" s="134"/>
      <c r="S56" s="344"/>
      <c r="T56" s="134"/>
      <c r="U56" s="135"/>
    </row>
    <row r="57" spans="2:21" ht="16.5" customHeight="1" x14ac:dyDescent="0.25">
      <c r="B57" s="138" t="str">
        <f>PROPER(Q58)</f>
        <v>Podgórze Bocheńskie</v>
      </c>
      <c r="D57" s="84">
        <f>(S58)</f>
        <v>0</v>
      </c>
      <c r="F57" s="3" t="str">
        <f t="shared" si="0"/>
        <v/>
      </c>
      <c r="G57" s="3"/>
      <c r="H57" s="3" t="str">
        <f t="shared" si="1"/>
        <v/>
      </c>
    </row>
    <row r="58" spans="2:21" ht="16.5" customHeight="1" x14ac:dyDescent="0.25">
      <c r="B58" s="139" t="str">
        <f>PROPER(Q67)</f>
        <v>Kotlina Sądecka</v>
      </c>
      <c r="C58" s="85"/>
      <c r="D58" s="81">
        <f>(S67)</f>
        <v>0</v>
      </c>
      <c r="E58" s="86"/>
      <c r="F58" s="80" t="str">
        <f t="shared" si="0"/>
        <v/>
      </c>
      <c r="G58" s="80"/>
      <c r="H58" s="80" t="str">
        <f t="shared" si="1"/>
        <v/>
      </c>
      <c r="K58" s="104" t="s">
        <v>499</v>
      </c>
      <c r="L58" s="105"/>
      <c r="M58" s="107">
        <f>COUNTA(M60:M65)</f>
        <v>0</v>
      </c>
      <c r="N58" s="106"/>
      <c r="O58" s="108">
        <f>COUNTA(O60:O65)</f>
        <v>0</v>
      </c>
      <c r="Q58" s="121" t="s">
        <v>650</v>
      </c>
      <c r="R58" s="122"/>
      <c r="S58" s="136">
        <f>COUNTA(S60:S65)</f>
        <v>0</v>
      </c>
      <c r="T58" s="123"/>
      <c r="U58" s="137">
        <f>COUNTA(U60:U65)</f>
        <v>0</v>
      </c>
    </row>
    <row r="59" spans="2:21" ht="16.5" customHeight="1" x14ac:dyDescent="0.25">
      <c r="B59" s="138" t="str">
        <f>PROPER(Q76)</f>
        <v>Pogórze Rożnowskie</v>
      </c>
      <c r="D59" s="84">
        <f>(S76)</f>
        <v>0</v>
      </c>
      <c r="F59" s="3" t="str">
        <f t="shared" si="0"/>
        <v/>
      </c>
      <c r="G59" s="3"/>
      <c r="H59" s="3" t="str">
        <f t="shared" si="1"/>
        <v/>
      </c>
      <c r="K59" s="109" t="s">
        <v>0</v>
      </c>
      <c r="L59" s="110" t="s">
        <v>15</v>
      </c>
      <c r="M59" s="111" t="s">
        <v>3</v>
      </c>
      <c r="N59" s="110" t="s">
        <v>16</v>
      </c>
      <c r="O59" s="112" t="s">
        <v>6</v>
      </c>
      <c r="Q59" s="124" t="s">
        <v>0</v>
      </c>
      <c r="R59" s="125" t="s">
        <v>15</v>
      </c>
      <c r="S59" s="126" t="s">
        <v>3</v>
      </c>
      <c r="T59" s="125" t="s">
        <v>16</v>
      </c>
      <c r="U59" s="127" t="s">
        <v>6</v>
      </c>
    </row>
    <row r="60" spans="2:21" ht="16.5" customHeight="1" x14ac:dyDescent="0.25">
      <c r="B60" s="139" t="str">
        <f>PROPER(Q85)</f>
        <v>Pogórze Ciężkowickie</v>
      </c>
      <c r="C60" s="85"/>
      <c r="D60" s="81">
        <f>(S85)</f>
        <v>0</v>
      </c>
      <c r="E60" s="86"/>
      <c r="F60" s="80" t="str">
        <f t="shared" si="0"/>
        <v/>
      </c>
      <c r="G60" s="80"/>
      <c r="H60" s="80" t="str">
        <f t="shared" si="1"/>
        <v/>
      </c>
      <c r="K60" s="48" t="s">
        <v>500</v>
      </c>
      <c r="L60" s="6" t="s">
        <v>502</v>
      </c>
      <c r="M60" s="9"/>
      <c r="N60" s="8"/>
      <c r="O60" s="49"/>
      <c r="Q60" s="48" t="s">
        <v>651</v>
      </c>
      <c r="R60" s="6" t="s">
        <v>654</v>
      </c>
      <c r="S60" s="9"/>
      <c r="T60" s="8"/>
      <c r="U60" s="49"/>
    </row>
    <row r="61" spans="2:21" ht="16.5" customHeight="1" x14ac:dyDescent="0.25">
      <c r="B61" s="138" t="str">
        <f>PROPER(Q94)</f>
        <v>Obniżenie Gorlickie</v>
      </c>
      <c r="D61" s="84">
        <f>(S94)</f>
        <v>0</v>
      </c>
      <c r="F61" s="3" t="str">
        <f t="shared" si="0"/>
        <v/>
      </c>
      <c r="G61" s="3"/>
      <c r="H61" s="3" t="str">
        <f t="shared" si="1"/>
        <v/>
      </c>
      <c r="K61" s="113" t="s">
        <v>501</v>
      </c>
      <c r="L61" s="114" t="s">
        <v>503</v>
      </c>
      <c r="M61" s="115"/>
      <c r="N61" s="116"/>
      <c r="O61" s="117"/>
      <c r="Q61" s="128" t="s">
        <v>652</v>
      </c>
      <c r="R61" s="129" t="s">
        <v>655</v>
      </c>
      <c r="S61" s="130"/>
      <c r="T61" s="131"/>
      <c r="U61" s="132"/>
    </row>
    <row r="62" spans="2:21" ht="16.5" customHeight="1" x14ac:dyDescent="0.25">
      <c r="B62" s="139" t="str">
        <f>PROPER(Q103)</f>
        <v>Kotlina Jasielsko-Krośnieńska</v>
      </c>
      <c r="C62" s="85"/>
      <c r="D62" s="81">
        <f>(S103)</f>
        <v>0</v>
      </c>
      <c r="E62" s="86"/>
      <c r="F62" s="80" t="str">
        <f t="shared" si="0"/>
        <v/>
      </c>
      <c r="G62" s="80"/>
      <c r="H62" s="80" t="str">
        <f t="shared" si="1"/>
        <v/>
      </c>
      <c r="K62" s="48"/>
      <c r="L62" s="6"/>
      <c r="M62" s="7"/>
      <c r="N62" s="6"/>
      <c r="O62" s="49"/>
      <c r="Q62" s="48" t="s">
        <v>653</v>
      </c>
      <c r="R62" s="6" t="s">
        <v>656</v>
      </c>
      <c r="S62" s="9"/>
      <c r="T62" s="8"/>
      <c r="U62" s="49"/>
    </row>
    <row r="63" spans="2:21" ht="16.5" customHeight="1" x14ac:dyDescent="0.25">
      <c r="B63" s="138" t="str">
        <f>PROPER(Q112)</f>
        <v>Pogórze Jasielskie</v>
      </c>
      <c r="D63" s="84">
        <f>(S112)</f>
        <v>0</v>
      </c>
      <c r="F63" s="3" t="str">
        <f t="shared" si="0"/>
        <v/>
      </c>
      <c r="G63" s="3"/>
      <c r="H63" s="3" t="str">
        <f t="shared" si="1"/>
        <v/>
      </c>
      <c r="K63" s="113"/>
      <c r="L63" s="114"/>
      <c r="M63" s="140"/>
      <c r="N63" s="114"/>
      <c r="O63" s="117"/>
      <c r="Q63" s="128"/>
      <c r="R63" s="129"/>
      <c r="S63" s="141"/>
      <c r="T63" s="129"/>
      <c r="U63" s="132"/>
    </row>
    <row r="64" spans="2:21" ht="16.5" customHeight="1" x14ac:dyDescent="0.25">
      <c r="B64" s="139" t="str">
        <f>PROPER(Q121)</f>
        <v>Pogórze Bukowskie</v>
      </c>
      <c r="C64" s="85"/>
      <c r="D64" s="81">
        <f>(S121)</f>
        <v>0</v>
      </c>
      <c r="E64" s="86"/>
      <c r="F64" s="80" t="str">
        <f t="shared" si="0"/>
        <v/>
      </c>
      <c r="G64" s="80"/>
      <c r="H64" s="80" t="str">
        <f t="shared" si="1"/>
        <v/>
      </c>
      <c r="K64" s="48"/>
      <c r="L64" s="6"/>
      <c r="M64" s="7"/>
      <c r="N64" s="6"/>
      <c r="O64" s="49"/>
      <c r="Q64" s="48"/>
      <c r="R64" s="6"/>
      <c r="S64" s="7"/>
      <c r="T64" s="6"/>
      <c r="U64" s="49"/>
    </row>
    <row r="65" spans="1:21" ht="16.5" customHeight="1" x14ac:dyDescent="0.25">
      <c r="B65" s="138" t="str">
        <f>PROPER(Q130)</f>
        <v>Pogórze Strzyżowskie</v>
      </c>
      <c r="D65" s="84">
        <f>(S130)</f>
        <v>0</v>
      </c>
      <c r="F65" s="3" t="str">
        <f t="shared" si="0"/>
        <v/>
      </c>
      <c r="G65" s="3"/>
      <c r="H65" s="3" t="str">
        <f t="shared" si="1"/>
        <v/>
      </c>
      <c r="K65" s="118"/>
      <c r="L65" s="119"/>
      <c r="M65" s="345"/>
      <c r="N65" s="119"/>
      <c r="O65" s="120"/>
      <c r="Q65" s="133"/>
      <c r="R65" s="134"/>
      <c r="S65" s="344"/>
      <c r="T65" s="134"/>
      <c r="U65" s="135"/>
    </row>
    <row r="66" spans="1:21" ht="16.5" customHeight="1" x14ac:dyDescent="0.25">
      <c r="B66" s="139" t="str">
        <f>PROPER(Q139)</f>
        <v>Pogórze Dynowskie</v>
      </c>
      <c r="C66" s="85"/>
      <c r="D66" s="81">
        <f>(S139)</f>
        <v>0</v>
      </c>
      <c r="E66" s="86"/>
      <c r="F66" s="80" t="str">
        <f t="shared" si="0"/>
        <v/>
      </c>
      <c r="G66" s="80"/>
      <c r="H66" s="80" t="str">
        <f t="shared" si="1"/>
        <v/>
      </c>
    </row>
    <row r="67" spans="1:21" ht="16.5" customHeight="1" x14ac:dyDescent="0.25">
      <c r="B67" s="138" t="str">
        <f>PROPER(Q148)</f>
        <v>Podgórze Rzeszowskie</v>
      </c>
      <c r="D67" s="84">
        <f>(S148)</f>
        <v>0</v>
      </c>
      <c r="F67" s="3" t="str">
        <f t="shared" si="0"/>
        <v/>
      </c>
      <c r="G67" s="3"/>
      <c r="H67" s="3" t="str">
        <f t="shared" si="1"/>
        <v/>
      </c>
      <c r="K67" s="104" t="s">
        <v>504</v>
      </c>
      <c r="L67" s="105"/>
      <c r="M67" s="107">
        <f>COUNTA(M69:M74)</f>
        <v>0</v>
      </c>
      <c r="N67" s="106"/>
      <c r="O67" s="108">
        <f>COUNTA(O69:O74)</f>
        <v>0</v>
      </c>
      <c r="Q67" s="121" t="s">
        <v>657</v>
      </c>
      <c r="R67" s="122"/>
      <c r="S67" s="136">
        <f>COUNTA(S69:S74)</f>
        <v>0</v>
      </c>
      <c r="T67" s="123"/>
      <c r="U67" s="137">
        <f>COUNTA(U69:U74)</f>
        <v>0</v>
      </c>
    </row>
    <row r="68" spans="1:21" ht="16.5" customHeight="1" x14ac:dyDescent="0.25">
      <c r="B68" s="139" t="str">
        <f>PROPER(Q157)</f>
        <v>Pogórze Przemyskie</v>
      </c>
      <c r="C68" s="85"/>
      <c r="D68" s="81">
        <f>(S157)</f>
        <v>0</v>
      </c>
      <c r="E68" s="86"/>
      <c r="F68" s="80" t="str">
        <f t="shared" si="0"/>
        <v/>
      </c>
      <c r="G68" s="80"/>
      <c r="H68" s="80" t="str">
        <f t="shared" si="1"/>
        <v/>
      </c>
      <c r="K68" s="109" t="s">
        <v>0</v>
      </c>
      <c r="L68" s="110" t="s">
        <v>15</v>
      </c>
      <c r="M68" s="111" t="s">
        <v>3</v>
      </c>
      <c r="N68" s="110" t="s">
        <v>16</v>
      </c>
      <c r="O68" s="112" t="s">
        <v>6</v>
      </c>
      <c r="Q68" s="124" t="s">
        <v>0</v>
      </c>
      <c r="R68" s="125" t="s">
        <v>15</v>
      </c>
      <c r="S68" s="126" t="s">
        <v>3</v>
      </c>
      <c r="T68" s="125" t="s">
        <v>16</v>
      </c>
      <c r="U68" s="127" t="s">
        <v>6</v>
      </c>
    </row>
    <row r="69" spans="1:21" ht="16.5" customHeight="1" x14ac:dyDescent="0.25">
      <c r="B69" s="138" t="str">
        <f>PROPER(Q166)</f>
        <v>Podgórze Hermanowickie</v>
      </c>
      <c r="D69" s="84">
        <f>(S166)</f>
        <v>0</v>
      </c>
      <c r="F69" s="3" t="str">
        <f t="shared" si="0"/>
        <v/>
      </c>
      <c r="G69" s="3"/>
      <c r="H69" s="3" t="str">
        <f t="shared" si="1"/>
        <v/>
      </c>
      <c r="K69" s="48" t="s">
        <v>505</v>
      </c>
      <c r="L69" s="6" t="s">
        <v>508</v>
      </c>
      <c r="M69" s="9"/>
      <c r="N69" s="8"/>
      <c r="O69" s="49"/>
      <c r="Q69" s="48" t="s">
        <v>658</v>
      </c>
      <c r="R69" s="6" t="s">
        <v>669</v>
      </c>
      <c r="S69" s="9"/>
      <c r="T69" s="8"/>
      <c r="U69" s="49"/>
    </row>
    <row r="70" spans="1:21" ht="16.5" customHeight="1" x14ac:dyDescent="0.25">
      <c r="K70" s="113" t="s">
        <v>506</v>
      </c>
      <c r="L70" s="114" t="s">
        <v>507</v>
      </c>
      <c r="M70" s="115"/>
      <c r="N70" s="116"/>
      <c r="O70" s="117"/>
      <c r="Q70" s="128" t="s">
        <v>659</v>
      </c>
      <c r="R70" s="129" t="s">
        <v>664</v>
      </c>
      <c r="S70" s="130"/>
      <c r="T70" s="131"/>
      <c r="U70" s="132"/>
    </row>
    <row r="71" spans="1:21" ht="16.5" customHeight="1" x14ac:dyDescent="0.25">
      <c r="A71" s="56"/>
      <c r="B71" s="57" t="s">
        <v>442</v>
      </c>
      <c r="C71" s="58"/>
      <c r="D71" s="59"/>
      <c r="E71" s="59"/>
      <c r="F71" s="59"/>
      <c r="G71" s="59"/>
      <c r="H71" s="59"/>
      <c r="I71" s="60"/>
      <c r="K71" s="48"/>
      <c r="L71" s="6"/>
      <c r="M71" s="7"/>
      <c r="N71" s="6"/>
      <c r="O71" s="49"/>
      <c r="Q71" s="48" t="s">
        <v>660</v>
      </c>
      <c r="R71" s="6" t="s">
        <v>665</v>
      </c>
      <c r="S71" s="9"/>
      <c r="T71" s="8"/>
      <c r="U71" s="49"/>
    </row>
    <row r="72" spans="1:21" ht="16.5" customHeight="1" x14ac:dyDescent="0.25">
      <c r="K72" s="113"/>
      <c r="L72" s="114"/>
      <c r="M72" s="140"/>
      <c r="N72" s="114"/>
      <c r="O72" s="117"/>
      <c r="Q72" s="128" t="s">
        <v>661</v>
      </c>
      <c r="R72" s="129" t="s">
        <v>666</v>
      </c>
      <c r="S72" s="130"/>
      <c r="T72" s="131"/>
      <c r="U72" s="132"/>
    </row>
    <row r="73" spans="1:21" ht="16.5" customHeight="1" x14ac:dyDescent="0.25">
      <c r="K73" s="48"/>
      <c r="L73" s="6"/>
      <c r="M73" s="7"/>
      <c r="N73" s="6"/>
      <c r="O73" s="49"/>
      <c r="Q73" s="48" t="s">
        <v>662</v>
      </c>
      <c r="R73" s="6" t="s">
        <v>667</v>
      </c>
      <c r="S73" s="9"/>
      <c r="T73" s="8"/>
      <c r="U73" s="49"/>
    </row>
    <row r="74" spans="1:21" ht="16.5" customHeight="1" x14ac:dyDescent="0.25">
      <c r="K74" s="118"/>
      <c r="L74" s="119"/>
      <c r="M74" s="345"/>
      <c r="N74" s="119"/>
      <c r="O74" s="120"/>
      <c r="Q74" s="133" t="s">
        <v>663</v>
      </c>
      <c r="R74" s="134" t="s">
        <v>668</v>
      </c>
      <c r="S74" s="144"/>
      <c r="T74" s="145"/>
      <c r="U74" s="135"/>
    </row>
    <row r="76" spans="1:21" ht="16.5" customHeight="1" x14ac:dyDescent="0.25">
      <c r="K76" s="104" t="s">
        <v>509</v>
      </c>
      <c r="L76" s="105"/>
      <c r="M76" s="107">
        <f>COUNTA(M78:M83)</f>
        <v>0</v>
      </c>
      <c r="N76" s="106"/>
      <c r="O76" s="108">
        <f>COUNTA(O78:O83)</f>
        <v>0</v>
      </c>
      <c r="Q76" s="121" t="s">
        <v>670</v>
      </c>
      <c r="R76" s="122"/>
      <c r="S76" s="136">
        <f>COUNTA(S78:S83)</f>
        <v>0</v>
      </c>
      <c r="T76" s="123"/>
      <c r="U76" s="137">
        <f>COUNTA(U78:U83)</f>
        <v>0</v>
      </c>
    </row>
    <row r="77" spans="1:21" ht="16.5" customHeight="1" x14ac:dyDescent="0.25">
      <c r="K77" s="109" t="s">
        <v>0</v>
      </c>
      <c r="L77" s="110" t="s">
        <v>15</v>
      </c>
      <c r="M77" s="111" t="s">
        <v>3</v>
      </c>
      <c r="N77" s="110" t="s">
        <v>16</v>
      </c>
      <c r="O77" s="112" t="s">
        <v>6</v>
      </c>
      <c r="Q77" s="124" t="s">
        <v>0</v>
      </c>
      <c r="R77" s="125" t="s">
        <v>15</v>
      </c>
      <c r="S77" s="126" t="s">
        <v>3</v>
      </c>
      <c r="T77" s="125" t="s">
        <v>16</v>
      </c>
      <c r="U77" s="127" t="s">
        <v>6</v>
      </c>
    </row>
    <row r="78" spans="1:21" ht="16.5" customHeight="1" x14ac:dyDescent="0.25">
      <c r="K78" s="48" t="s">
        <v>510</v>
      </c>
      <c r="L78" s="6" t="s">
        <v>512</v>
      </c>
      <c r="M78" s="9"/>
      <c r="N78" s="8"/>
      <c r="O78" s="49"/>
      <c r="Q78" s="48" t="s">
        <v>671</v>
      </c>
      <c r="R78" s="6" t="s">
        <v>672</v>
      </c>
      <c r="S78" s="9"/>
      <c r="T78" s="8"/>
      <c r="U78" s="49"/>
    </row>
    <row r="79" spans="1:21" ht="16.5" customHeight="1" x14ac:dyDescent="0.25">
      <c r="B79" s="1"/>
      <c r="C79" s="78"/>
      <c r="D79" s="4" t="str">
        <f>"KORONA dla regionu"</f>
        <v>KORONA dla regionu</v>
      </c>
      <c r="F79" s="87" t="str">
        <f>C1</f>
        <v>POGÓRZA</v>
      </c>
      <c r="G79" s="1"/>
      <c r="H79" s="1"/>
      <c r="K79" s="113" t="s">
        <v>511</v>
      </c>
      <c r="L79" s="114" t="s">
        <v>513</v>
      </c>
      <c r="M79" s="115"/>
      <c r="N79" s="116"/>
      <c r="O79" s="117"/>
      <c r="Q79" s="128" t="s">
        <v>673</v>
      </c>
      <c r="R79" s="129" t="s">
        <v>679</v>
      </c>
      <c r="S79" s="130"/>
      <c r="T79" s="131"/>
      <c r="U79" s="132"/>
    </row>
    <row r="80" spans="1:21" ht="16.5" customHeight="1" x14ac:dyDescent="0.25">
      <c r="D80" s="2" t="s">
        <v>428</v>
      </c>
      <c r="F80" s="1">
        <f>COUNTIF(F32:F69,"x")</f>
        <v>0</v>
      </c>
      <c r="G80" s="88" t="str">
        <f>"z 30"</f>
        <v>z 30</v>
      </c>
      <c r="K80" s="48"/>
      <c r="L80" s="6"/>
      <c r="M80" s="7"/>
      <c r="N80" s="6"/>
      <c r="O80" s="49"/>
      <c r="Q80" s="48" t="s">
        <v>674</v>
      </c>
      <c r="R80" s="6" t="s">
        <v>675</v>
      </c>
      <c r="S80" s="9"/>
      <c r="T80" s="8"/>
      <c r="U80" s="49"/>
    </row>
    <row r="81" spans="2:21" ht="16.5" customHeight="1" x14ac:dyDescent="0.25">
      <c r="D81" s="2" t="str">
        <f>"Czy możesz już przystąpić do weryfikacji?"</f>
        <v>Czy możesz już przystąpić do weryfikacji?</v>
      </c>
      <c r="F81" s="369" t="str">
        <f>IF(F80&gt;=30,"TAK","nie")</f>
        <v>nie</v>
      </c>
      <c r="G81" s="369"/>
      <c r="K81" s="113"/>
      <c r="L81" s="114"/>
      <c r="M81" s="140"/>
      <c r="N81" s="114"/>
      <c r="O81" s="117"/>
      <c r="Q81" s="128" t="s">
        <v>676</v>
      </c>
      <c r="R81" s="129" t="s">
        <v>680</v>
      </c>
      <c r="S81" s="130"/>
      <c r="T81" s="131"/>
      <c r="U81" s="132"/>
    </row>
    <row r="82" spans="2:21" ht="16.5" customHeight="1" x14ac:dyDescent="0.25">
      <c r="K82" s="48"/>
      <c r="L82" s="6"/>
      <c r="M82" s="7"/>
      <c r="N82" s="6"/>
      <c r="O82" s="49"/>
      <c r="Q82" s="48" t="s">
        <v>677</v>
      </c>
      <c r="R82" s="6" t="s">
        <v>678</v>
      </c>
      <c r="S82" s="9"/>
      <c r="T82" s="8"/>
      <c r="U82" s="49"/>
    </row>
    <row r="83" spans="2:21" ht="16.5" customHeight="1" x14ac:dyDescent="0.25">
      <c r="K83" s="118"/>
      <c r="L83" s="119"/>
      <c r="M83" s="345"/>
      <c r="N83" s="119"/>
      <c r="O83" s="120"/>
      <c r="Q83" s="133"/>
      <c r="R83" s="134"/>
      <c r="S83" s="344"/>
      <c r="T83" s="134"/>
      <c r="U83" s="135"/>
    </row>
    <row r="85" spans="2:21" ht="16.5" customHeight="1" x14ac:dyDescent="0.25">
      <c r="K85" s="104" t="s">
        <v>514</v>
      </c>
      <c r="L85" s="105"/>
      <c r="M85" s="107">
        <f>COUNTA(M87:M92)</f>
        <v>0</v>
      </c>
      <c r="N85" s="106"/>
      <c r="O85" s="108">
        <f>COUNTA(O87:O92)</f>
        <v>0</v>
      </c>
      <c r="Q85" s="121" t="s">
        <v>681</v>
      </c>
      <c r="R85" s="122"/>
      <c r="S85" s="136">
        <f>COUNTA(S87:S92)</f>
        <v>0</v>
      </c>
      <c r="T85" s="123"/>
      <c r="U85" s="137">
        <f>COUNTA(U87:U92)</f>
        <v>0</v>
      </c>
    </row>
    <row r="86" spans="2:21" ht="16.5" customHeight="1" x14ac:dyDescent="0.25">
      <c r="K86" s="109" t="s">
        <v>0</v>
      </c>
      <c r="L86" s="110" t="s">
        <v>15</v>
      </c>
      <c r="M86" s="111" t="s">
        <v>3</v>
      </c>
      <c r="N86" s="110" t="s">
        <v>16</v>
      </c>
      <c r="O86" s="112" t="s">
        <v>6</v>
      </c>
      <c r="Q86" s="124" t="s">
        <v>0</v>
      </c>
      <c r="R86" s="125" t="s">
        <v>15</v>
      </c>
      <c r="S86" s="126" t="s">
        <v>3</v>
      </c>
      <c r="T86" s="125" t="s">
        <v>16</v>
      </c>
      <c r="U86" s="127" t="s">
        <v>6</v>
      </c>
    </row>
    <row r="87" spans="2:21" ht="16.5" customHeight="1" x14ac:dyDescent="0.25">
      <c r="K87" s="48" t="s">
        <v>515</v>
      </c>
      <c r="L87" s="6" t="s">
        <v>516</v>
      </c>
      <c r="M87" s="9"/>
      <c r="N87" s="8"/>
      <c r="O87" s="49"/>
      <c r="Q87" s="48" t="s">
        <v>682</v>
      </c>
      <c r="R87" s="6" t="s">
        <v>683</v>
      </c>
      <c r="S87" s="9"/>
      <c r="T87" s="8"/>
      <c r="U87" s="49"/>
    </row>
    <row r="88" spans="2:21" ht="16.5" customHeight="1" x14ac:dyDescent="0.25">
      <c r="K88" s="113" t="s">
        <v>517</v>
      </c>
      <c r="L88" s="114" t="s">
        <v>518</v>
      </c>
      <c r="M88" s="115"/>
      <c r="N88" s="116"/>
      <c r="O88" s="117"/>
      <c r="Q88" s="128" t="s">
        <v>684</v>
      </c>
      <c r="R88" s="129" t="s">
        <v>692</v>
      </c>
      <c r="S88" s="130"/>
      <c r="T88" s="131"/>
      <c r="U88" s="132"/>
    </row>
    <row r="89" spans="2:21" ht="16.5" customHeight="1" x14ac:dyDescent="0.25">
      <c r="B89" s="1"/>
      <c r="C89" s="78"/>
      <c r="D89" s="4" t="str">
        <f>"WIELKA KORONA dla regionu"</f>
        <v>WIELKA KORONA dla regionu</v>
      </c>
      <c r="F89" s="87" t="str">
        <f>C1</f>
        <v>POGÓRZA</v>
      </c>
      <c r="G89" s="1"/>
      <c r="K89" s="48" t="s">
        <v>519</v>
      </c>
      <c r="L89" s="6" t="s">
        <v>520</v>
      </c>
      <c r="M89" s="9"/>
      <c r="N89" s="8"/>
      <c r="O89" s="49"/>
      <c r="Q89" s="48" t="s">
        <v>685</v>
      </c>
      <c r="R89" s="6" t="s">
        <v>693</v>
      </c>
      <c r="S89" s="9"/>
      <c r="T89" s="8"/>
      <c r="U89" s="49"/>
    </row>
    <row r="90" spans="2:21" ht="16.5" customHeight="1" x14ac:dyDescent="0.25">
      <c r="D90" s="2" t="s">
        <v>428</v>
      </c>
      <c r="F90" s="1">
        <f>COUNTIF(H32:H69,"x")</f>
        <v>0</v>
      </c>
      <c r="G90" s="88" t="str">
        <f>"z 30"</f>
        <v>z 30</v>
      </c>
      <c r="K90" s="113"/>
      <c r="L90" s="114"/>
      <c r="M90" s="140"/>
      <c r="N90" s="114"/>
      <c r="O90" s="117"/>
      <c r="Q90" s="128" t="s">
        <v>686</v>
      </c>
      <c r="R90" s="129" t="s">
        <v>687</v>
      </c>
      <c r="S90" s="130"/>
      <c r="T90" s="131"/>
      <c r="U90" s="132"/>
    </row>
    <row r="91" spans="2:21" ht="16.5" customHeight="1" x14ac:dyDescent="0.25">
      <c r="D91" s="2" t="str">
        <f>"Czy możesz już przystąpić do weryfikacji?"</f>
        <v>Czy możesz już przystąpić do weryfikacji?</v>
      </c>
      <c r="F91" s="369" t="str">
        <f>IF(F90&gt;=30,"TAK","nie")</f>
        <v>nie</v>
      </c>
      <c r="G91" s="369"/>
      <c r="K91" s="48"/>
      <c r="L91" s="6"/>
      <c r="M91" s="7"/>
      <c r="N91" s="6"/>
      <c r="O91" s="49"/>
      <c r="Q91" s="48" t="s">
        <v>688</v>
      </c>
      <c r="R91" s="6" t="s">
        <v>689</v>
      </c>
      <c r="S91" s="9"/>
      <c r="T91" s="8"/>
      <c r="U91" s="49"/>
    </row>
    <row r="92" spans="2:21" ht="16.5" customHeight="1" x14ac:dyDescent="0.25">
      <c r="K92" s="118"/>
      <c r="L92" s="119"/>
      <c r="M92" s="345"/>
      <c r="N92" s="119"/>
      <c r="O92" s="120"/>
      <c r="Q92" s="133" t="s">
        <v>690</v>
      </c>
      <c r="R92" s="134" t="s">
        <v>691</v>
      </c>
      <c r="S92" s="144"/>
      <c r="T92" s="145"/>
      <c r="U92" s="135"/>
    </row>
    <row r="94" spans="2:21" ht="16.5" customHeight="1" x14ac:dyDescent="0.25">
      <c r="K94" s="104" t="s">
        <v>521</v>
      </c>
      <c r="L94" s="105"/>
      <c r="M94" s="107">
        <f>COUNTA(M96:M101)</f>
        <v>0</v>
      </c>
      <c r="N94" s="106"/>
      <c r="O94" s="108">
        <f>COUNTA(O96:O101)</f>
        <v>0</v>
      </c>
      <c r="Q94" s="121" t="s">
        <v>694</v>
      </c>
      <c r="R94" s="122"/>
      <c r="S94" s="136">
        <f>COUNTA(S96:S101)</f>
        <v>0</v>
      </c>
      <c r="T94" s="123"/>
      <c r="U94" s="137">
        <f>COUNTA(U96:U101)</f>
        <v>0</v>
      </c>
    </row>
    <row r="95" spans="2:21" ht="16.5" customHeight="1" x14ac:dyDescent="0.25">
      <c r="K95" s="109" t="s">
        <v>0</v>
      </c>
      <c r="L95" s="110" t="s">
        <v>15</v>
      </c>
      <c r="M95" s="111" t="s">
        <v>3</v>
      </c>
      <c r="N95" s="110" t="s">
        <v>16</v>
      </c>
      <c r="O95" s="112" t="s">
        <v>6</v>
      </c>
      <c r="Q95" s="124" t="s">
        <v>0</v>
      </c>
      <c r="R95" s="125" t="s">
        <v>15</v>
      </c>
      <c r="S95" s="126" t="s">
        <v>3</v>
      </c>
      <c r="T95" s="125" t="s">
        <v>16</v>
      </c>
      <c r="U95" s="127" t="s">
        <v>6</v>
      </c>
    </row>
    <row r="96" spans="2:21" ht="16.5" customHeight="1" x14ac:dyDescent="0.25">
      <c r="K96" s="48" t="s">
        <v>525</v>
      </c>
      <c r="L96" s="6" t="s">
        <v>522</v>
      </c>
      <c r="M96" s="9"/>
      <c r="N96" s="8"/>
      <c r="O96" s="49"/>
      <c r="Q96" s="48" t="s">
        <v>695</v>
      </c>
      <c r="R96" s="6" t="s">
        <v>696</v>
      </c>
      <c r="S96" s="9"/>
      <c r="T96" s="8"/>
      <c r="U96" s="49"/>
    </row>
    <row r="97" spans="11:21" ht="16.5" customHeight="1" x14ac:dyDescent="0.25">
      <c r="K97" s="113" t="s">
        <v>526</v>
      </c>
      <c r="L97" s="114" t="s">
        <v>523</v>
      </c>
      <c r="M97" s="115"/>
      <c r="N97" s="116"/>
      <c r="O97" s="117"/>
      <c r="Q97" s="128" t="s">
        <v>697</v>
      </c>
      <c r="R97" s="129" t="s">
        <v>704</v>
      </c>
      <c r="S97" s="130"/>
      <c r="T97" s="131"/>
      <c r="U97" s="132"/>
    </row>
    <row r="98" spans="11:21" ht="16.5" customHeight="1" x14ac:dyDescent="0.25">
      <c r="K98" s="48" t="s">
        <v>527</v>
      </c>
      <c r="L98" s="6" t="s">
        <v>524</v>
      </c>
      <c r="M98" s="9"/>
      <c r="N98" s="8"/>
      <c r="O98" s="49"/>
      <c r="Q98" s="48" t="s">
        <v>698</v>
      </c>
      <c r="R98" s="6" t="s">
        <v>699</v>
      </c>
      <c r="S98" s="9"/>
      <c r="T98" s="8"/>
      <c r="U98" s="49"/>
    </row>
    <row r="99" spans="11:21" ht="16.5" customHeight="1" x14ac:dyDescent="0.25">
      <c r="K99" s="113"/>
      <c r="L99" s="114"/>
      <c r="M99" s="140"/>
      <c r="N99" s="114"/>
      <c r="O99" s="117"/>
      <c r="Q99" s="128" t="s">
        <v>700</v>
      </c>
      <c r="R99" s="129" t="s">
        <v>705</v>
      </c>
      <c r="S99" s="130"/>
      <c r="T99" s="131"/>
      <c r="U99" s="132"/>
    </row>
    <row r="100" spans="11:21" ht="16.5" customHeight="1" x14ac:dyDescent="0.25">
      <c r="K100" s="48"/>
      <c r="L100" s="6"/>
      <c r="M100" s="7"/>
      <c r="N100" s="6"/>
      <c r="O100" s="49"/>
      <c r="Q100" s="48" t="s">
        <v>701</v>
      </c>
      <c r="R100" s="6" t="s">
        <v>702</v>
      </c>
      <c r="S100" s="9"/>
      <c r="T100" s="8"/>
      <c r="U100" s="49"/>
    </row>
    <row r="101" spans="11:21" ht="16.5" customHeight="1" x14ac:dyDescent="0.25">
      <c r="K101" s="118"/>
      <c r="L101" s="119"/>
      <c r="M101" s="345"/>
      <c r="N101" s="119"/>
      <c r="O101" s="120"/>
      <c r="Q101" s="133" t="s">
        <v>703</v>
      </c>
      <c r="R101" s="134" t="s">
        <v>706</v>
      </c>
      <c r="S101" s="144"/>
      <c r="T101" s="145"/>
      <c r="U101" s="135"/>
    </row>
    <row r="103" spans="11:21" ht="16.5" customHeight="1" x14ac:dyDescent="0.25">
      <c r="K103" s="104" t="s">
        <v>528</v>
      </c>
      <c r="L103" s="105"/>
      <c r="M103" s="107">
        <f>COUNTA(M105:M110)</f>
        <v>0</v>
      </c>
      <c r="N103" s="106"/>
      <c r="O103" s="108">
        <f>COUNTA(O105:O110)</f>
        <v>0</v>
      </c>
      <c r="Q103" s="121" t="s">
        <v>707</v>
      </c>
      <c r="R103" s="122"/>
      <c r="S103" s="136">
        <f>COUNTA(S105:S110)</f>
        <v>0</v>
      </c>
      <c r="T103" s="123"/>
      <c r="U103" s="137">
        <f>COUNTA(U105:U110)</f>
        <v>0</v>
      </c>
    </row>
    <row r="104" spans="11:21" ht="16.5" customHeight="1" x14ac:dyDescent="0.25">
      <c r="K104" s="109" t="s">
        <v>0</v>
      </c>
      <c r="L104" s="110" t="s">
        <v>15</v>
      </c>
      <c r="M104" s="111" t="s">
        <v>3</v>
      </c>
      <c r="N104" s="110" t="s">
        <v>16</v>
      </c>
      <c r="O104" s="112" t="s">
        <v>6</v>
      </c>
      <c r="Q104" s="124" t="s">
        <v>0</v>
      </c>
      <c r="R104" s="125" t="s">
        <v>15</v>
      </c>
      <c r="S104" s="126" t="s">
        <v>3</v>
      </c>
      <c r="T104" s="125" t="s">
        <v>16</v>
      </c>
      <c r="U104" s="127" t="s">
        <v>6</v>
      </c>
    </row>
    <row r="105" spans="11:21" ht="16.5" customHeight="1" x14ac:dyDescent="0.25">
      <c r="K105" s="48" t="s">
        <v>529</v>
      </c>
      <c r="L105" s="6" t="s">
        <v>534</v>
      </c>
      <c r="M105" s="9"/>
      <c r="N105" s="8"/>
      <c r="O105" s="49"/>
      <c r="Q105" s="48" t="s">
        <v>708</v>
      </c>
      <c r="R105" s="6" t="s">
        <v>713</v>
      </c>
      <c r="S105" s="9"/>
      <c r="T105" s="8"/>
      <c r="U105" s="49"/>
    </row>
    <row r="106" spans="11:21" ht="16.5" customHeight="1" x14ac:dyDescent="0.25">
      <c r="K106" s="113" t="s">
        <v>530</v>
      </c>
      <c r="L106" s="114" t="s">
        <v>531</v>
      </c>
      <c r="M106" s="115"/>
      <c r="N106" s="116"/>
      <c r="O106" s="117"/>
      <c r="Q106" s="128" t="s">
        <v>709</v>
      </c>
      <c r="R106" s="129" t="s">
        <v>714</v>
      </c>
      <c r="S106" s="130"/>
      <c r="T106" s="131"/>
      <c r="U106" s="132"/>
    </row>
    <row r="107" spans="11:21" ht="16.5" customHeight="1" x14ac:dyDescent="0.25">
      <c r="K107" s="48" t="s">
        <v>532</v>
      </c>
      <c r="L107" s="6" t="s">
        <v>533</v>
      </c>
      <c r="M107" s="9"/>
      <c r="N107" s="8"/>
      <c r="O107" s="49"/>
      <c r="Q107" s="48" t="s">
        <v>710</v>
      </c>
      <c r="R107" s="6" t="s">
        <v>715</v>
      </c>
      <c r="S107" s="9"/>
      <c r="T107" s="8"/>
      <c r="U107" s="49"/>
    </row>
    <row r="108" spans="11:21" ht="16.5" customHeight="1" x14ac:dyDescent="0.25">
      <c r="K108" s="113"/>
      <c r="L108" s="114"/>
      <c r="M108" s="140"/>
      <c r="N108" s="114"/>
      <c r="O108" s="117"/>
      <c r="Q108" s="128" t="s">
        <v>711</v>
      </c>
      <c r="R108" s="129" t="s">
        <v>716</v>
      </c>
      <c r="S108" s="130"/>
      <c r="T108" s="131"/>
      <c r="U108" s="132"/>
    </row>
    <row r="109" spans="11:21" ht="16.5" customHeight="1" x14ac:dyDescent="0.25">
      <c r="K109" s="48"/>
      <c r="L109" s="6"/>
      <c r="M109" s="7"/>
      <c r="N109" s="6"/>
      <c r="O109" s="49"/>
      <c r="Q109" s="48" t="s">
        <v>712</v>
      </c>
      <c r="R109" s="6" t="s">
        <v>717</v>
      </c>
      <c r="S109" s="9"/>
      <c r="T109" s="8"/>
      <c r="U109" s="49"/>
    </row>
    <row r="110" spans="11:21" ht="16.5" customHeight="1" x14ac:dyDescent="0.25">
      <c r="K110" s="118"/>
      <c r="L110" s="119"/>
      <c r="M110" s="345"/>
      <c r="N110" s="119"/>
      <c r="O110" s="120"/>
      <c r="Q110" s="133"/>
      <c r="R110" s="134"/>
      <c r="S110" s="344"/>
      <c r="T110" s="134"/>
      <c r="U110" s="135"/>
    </row>
    <row r="112" spans="11:21" ht="16.5" customHeight="1" x14ac:dyDescent="0.25">
      <c r="K112" s="104" t="s">
        <v>535</v>
      </c>
      <c r="L112" s="105"/>
      <c r="M112" s="107">
        <f>COUNTA(M114:M119)</f>
        <v>0</v>
      </c>
      <c r="N112" s="106"/>
      <c r="O112" s="108">
        <f>COUNTA(O114:O119)</f>
        <v>0</v>
      </c>
      <c r="Q112" s="121" t="s">
        <v>718</v>
      </c>
      <c r="R112" s="122"/>
      <c r="S112" s="136">
        <f>COUNTA(S114:S119)</f>
        <v>0</v>
      </c>
      <c r="T112" s="123"/>
      <c r="U112" s="137">
        <f>COUNTA(U114:U119)</f>
        <v>0</v>
      </c>
    </row>
    <row r="113" spans="11:21" ht="16.5" customHeight="1" x14ac:dyDescent="0.25">
      <c r="K113" s="109" t="s">
        <v>0</v>
      </c>
      <c r="L113" s="110" t="s">
        <v>15</v>
      </c>
      <c r="M113" s="111" t="s">
        <v>3</v>
      </c>
      <c r="N113" s="110" t="s">
        <v>16</v>
      </c>
      <c r="O113" s="112" t="s">
        <v>6</v>
      </c>
      <c r="Q113" s="124" t="s">
        <v>0</v>
      </c>
      <c r="R113" s="125" t="s">
        <v>15</v>
      </c>
      <c r="S113" s="126" t="s">
        <v>3</v>
      </c>
      <c r="T113" s="125" t="s">
        <v>16</v>
      </c>
      <c r="U113" s="127" t="s">
        <v>6</v>
      </c>
    </row>
    <row r="114" spans="11:21" ht="16.5" customHeight="1" x14ac:dyDescent="0.25">
      <c r="K114" s="48" t="s">
        <v>536</v>
      </c>
      <c r="L114" s="6" t="s">
        <v>537</v>
      </c>
      <c r="M114" s="9"/>
      <c r="N114" s="8"/>
      <c r="O114" s="49"/>
      <c r="Q114" s="48" t="s">
        <v>719</v>
      </c>
      <c r="R114" s="6" t="s">
        <v>720</v>
      </c>
      <c r="S114" s="9"/>
      <c r="T114" s="8"/>
      <c r="U114" s="49"/>
    </row>
    <row r="115" spans="11:21" ht="16.5" customHeight="1" x14ac:dyDescent="0.25">
      <c r="K115" s="113" t="s">
        <v>538</v>
      </c>
      <c r="L115" s="114" t="s">
        <v>541</v>
      </c>
      <c r="M115" s="115"/>
      <c r="N115" s="116"/>
      <c r="O115" s="117"/>
      <c r="Q115" s="128" t="s">
        <v>721</v>
      </c>
      <c r="R115" s="129" t="s">
        <v>722</v>
      </c>
      <c r="S115" s="130"/>
      <c r="T115" s="131"/>
      <c r="U115" s="132"/>
    </row>
    <row r="116" spans="11:21" ht="16.5" customHeight="1" x14ac:dyDescent="0.25">
      <c r="K116" s="48" t="s">
        <v>539</v>
      </c>
      <c r="L116" s="6" t="s">
        <v>540</v>
      </c>
      <c r="M116" s="9"/>
      <c r="N116" s="8"/>
      <c r="O116" s="49"/>
      <c r="Q116" s="48" t="s">
        <v>723</v>
      </c>
      <c r="R116" s="6" t="s">
        <v>724</v>
      </c>
      <c r="S116" s="9"/>
      <c r="T116" s="8"/>
      <c r="U116" s="49"/>
    </row>
    <row r="117" spans="11:21" ht="16.5" customHeight="1" x14ac:dyDescent="0.25">
      <c r="K117" s="113"/>
      <c r="L117" s="114"/>
      <c r="M117" s="140"/>
      <c r="N117" s="114"/>
      <c r="O117" s="117"/>
      <c r="Q117" s="128" t="s">
        <v>725</v>
      </c>
      <c r="R117" s="129" t="s">
        <v>726</v>
      </c>
      <c r="S117" s="130"/>
      <c r="T117" s="131"/>
      <c r="U117" s="132"/>
    </row>
    <row r="118" spans="11:21" ht="16.5" customHeight="1" x14ac:dyDescent="0.25">
      <c r="K118" s="48"/>
      <c r="L118" s="6"/>
      <c r="M118" s="7"/>
      <c r="N118" s="6"/>
      <c r="O118" s="49"/>
      <c r="Q118" s="48"/>
      <c r="R118" s="6"/>
      <c r="S118" s="7"/>
      <c r="T118" s="6"/>
      <c r="U118" s="49"/>
    </row>
    <row r="119" spans="11:21" ht="16.5" customHeight="1" x14ac:dyDescent="0.25">
      <c r="K119" s="118"/>
      <c r="L119" s="119"/>
      <c r="M119" s="345"/>
      <c r="N119" s="119"/>
      <c r="O119" s="120"/>
      <c r="Q119" s="133"/>
      <c r="R119" s="134"/>
      <c r="S119" s="344"/>
      <c r="T119" s="134"/>
      <c r="U119" s="135"/>
    </row>
    <row r="121" spans="11:21" ht="16.5" customHeight="1" x14ac:dyDescent="0.25">
      <c r="K121" s="104" t="s">
        <v>542</v>
      </c>
      <c r="L121" s="105"/>
      <c r="M121" s="107">
        <f>COUNTA(M123:M128)</f>
        <v>0</v>
      </c>
      <c r="N121" s="106"/>
      <c r="O121" s="108">
        <f>COUNTA(O123:O128)</f>
        <v>0</v>
      </c>
      <c r="Q121" s="121" t="s">
        <v>727</v>
      </c>
      <c r="R121" s="122"/>
      <c r="S121" s="136">
        <f>COUNTA(S123:S128)</f>
        <v>0</v>
      </c>
      <c r="T121" s="123"/>
      <c r="U121" s="137">
        <f>COUNTA(U123:U128)</f>
        <v>0</v>
      </c>
    </row>
    <row r="122" spans="11:21" ht="16.5" customHeight="1" x14ac:dyDescent="0.25">
      <c r="K122" s="109" t="s">
        <v>0</v>
      </c>
      <c r="L122" s="110" t="s">
        <v>15</v>
      </c>
      <c r="M122" s="111" t="s">
        <v>3</v>
      </c>
      <c r="N122" s="110" t="s">
        <v>16</v>
      </c>
      <c r="O122" s="112" t="s">
        <v>6</v>
      </c>
      <c r="Q122" s="124" t="s">
        <v>0</v>
      </c>
      <c r="R122" s="125" t="s">
        <v>15</v>
      </c>
      <c r="S122" s="126" t="s">
        <v>3</v>
      </c>
      <c r="T122" s="125" t="s">
        <v>16</v>
      </c>
      <c r="U122" s="127" t="s">
        <v>6</v>
      </c>
    </row>
    <row r="123" spans="11:21" ht="16.5" customHeight="1" x14ac:dyDescent="0.25">
      <c r="K123" s="48" t="s">
        <v>547</v>
      </c>
      <c r="L123" s="6" t="s">
        <v>543</v>
      </c>
      <c r="M123" s="9"/>
      <c r="N123" s="8"/>
      <c r="O123" s="49"/>
      <c r="Q123" s="48" t="s">
        <v>728</v>
      </c>
      <c r="R123" s="6" t="s">
        <v>729</v>
      </c>
      <c r="S123" s="9"/>
      <c r="T123" s="8"/>
      <c r="U123" s="49"/>
    </row>
    <row r="124" spans="11:21" ht="16.5" customHeight="1" x14ac:dyDescent="0.25">
      <c r="K124" s="113" t="s">
        <v>548</v>
      </c>
      <c r="L124" s="114" t="s">
        <v>544</v>
      </c>
      <c r="M124" s="115"/>
      <c r="N124" s="116"/>
      <c r="O124" s="117"/>
      <c r="Q124" s="128" t="s">
        <v>730</v>
      </c>
      <c r="R124" s="129" t="s">
        <v>732</v>
      </c>
      <c r="S124" s="130"/>
      <c r="T124" s="131"/>
      <c r="U124" s="132"/>
    </row>
    <row r="125" spans="11:21" ht="16.5" customHeight="1" x14ac:dyDescent="0.25">
      <c r="K125" s="48" t="s">
        <v>549</v>
      </c>
      <c r="L125" s="6" t="s">
        <v>545</v>
      </c>
      <c r="M125" s="9"/>
      <c r="N125" s="8"/>
      <c r="O125" s="49"/>
      <c r="Q125" s="48" t="s">
        <v>731</v>
      </c>
      <c r="R125" s="6" t="s">
        <v>733</v>
      </c>
      <c r="S125" s="9"/>
      <c r="T125" s="8"/>
      <c r="U125" s="49"/>
    </row>
    <row r="126" spans="11:21" ht="16.5" customHeight="1" x14ac:dyDescent="0.25">
      <c r="K126" s="113" t="s">
        <v>550</v>
      </c>
      <c r="L126" s="114" t="s">
        <v>546</v>
      </c>
      <c r="M126" s="115"/>
      <c r="N126" s="116"/>
      <c r="O126" s="117"/>
      <c r="Q126" s="128"/>
      <c r="R126" s="129"/>
      <c r="S126" s="141"/>
      <c r="T126" s="129"/>
      <c r="U126" s="132"/>
    </row>
    <row r="127" spans="11:21" ht="16.5" customHeight="1" x14ac:dyDescent="0.25">
      <c r="K127" s="48"/>
      <c r="L127" s="6"/>
      <c r="M127" s="7"/>
      <c r="N127" s="6"/>
      <c r="O127" s="49"/>
      <c r="Q127" s="48"/>
      <c r="R127" s="6"/>
      <c r="S127" s="7"/>
      <c r="T127" s="6"/>
      <c r="U127" s="49"/>
    </row>
    <row r="128" spans="11:21" ht="16.5" customHeight="1" x14ac:dyDescent="0.25">
      <c r="K128" s="118"/>
      <c r="L128" s="119"/>
      <c r="M128" s="345"/>
      <c r="N128" s="119"/>
      <c r="O128" s="120"/>
      <c r="Q128" s="133"/>
      <c r="R128" s="134"/>
      <c r="S128" s="344"/>
      <c r="T128" s="134"/>
      <c r="U128" s="135"/>
    </row>
    <row r="130" spans="11:21" ht="16.5" customHeight="1" x14ac:dyDescent="0.25">
      <c r="K130" s="104" t="s">
        <v>551</v>
      </c>
      <c r="L130" s="105"/>
      <c r="M130" s="107">
        <f>COUNTA(M132:M137)</f>
        <v>0</v>
      </c>
      <c r="N130" s="106"/>
      <c r="O130" s="108">
        <f>COUNTA(O132:O137)</f>
        <v>0</v>
      </c>
      <c r="Q130" s="121" t="s">
        <v>734</v>
      </c>
      <c r="R130" s="122"/>
      <c r="S130" s="136">
        <f>COUNTA(S132:S137)</f>
        <v>0</v>
      </c>
      <c r="T130" s="123"/>
      <c r="U130" s="137">
        <f>COUNTA(U132:U137)</f>
        <v>0</v>
      </c>
    </row>
    <row r="131" spans="11:21" ht="16.5" customHeight="1" x14ac:dyDescent="0.25">
      <c r="K131" s="109" t="s">
        <v>0</v>
      </c>
      <c r="L131" s="110" t="s">
        <v>15</v>
      </c>
      <c r="M131" s="111" t="s">
        <v>3</v>
      </c>
      <c r="N131" s="110" t="s">
        <v>16</v>
      </c>
      <c r="O131" s="112" t="s">
        <v>6</v>
      </c>
      <c r="Q131" s="124" t="s">
        <v>0</v>
      </c>
      <c r="R131" s="125" t="s">
        <v>15</v>
      </c>
      <c r="S131" s="126" t="s">
        <v>3</v>
      </c>
      <c r="T131" s="125" t="s">
        <v>16</v>
      </c>
      <c r="U131" s="127" t="s">
        <v>6</v>
      </c>
    </row>
    <row r="132" spans="11:21" ht="16.5" customHeight="1" x14ac:dyDescent="0.25">
      <c r="K132" s="48" t="s">
        <v>552</v>
      </c>
      <c r="L132" s="6" t="s">
        <v>557</v>
      </c>
      <c r="M132" s="9"/>
      <c r="N132" s="8"/>
      <c r="O132" s="49"/>
      <c r="Q132" s="48" t="s">
        <v>735</v>
      </c>
      <c r="R132" s="6" t="s">
        <v>741</v>
      </c>
      <c r="S132" s="9"/>
      <c r="T132" s="8"/>
      <c r="U132" s="49"/>
    </row>
    <row r="133" spans="11:21" ht="16.5" customHeight="1" x14ac:dyDescent="0.25">
      <c r="K133" s="113" t="s">
        <v>553</v>
      </c>
      <c r="L133" s="114" t="s">
        <v>558</v>
      </c>
      <c r="M133" s="115"/>
      <c r="N133" s="116"/>
      <c r="O133" s="117"/>
      <c r="Q133" s="128" t="s">
        <v>736</v>
      </c>
      <c r="R133" s="129" t="s">
        <v>742</v>
      </c>
      <c r="S133" s="130"/>
      <c r="T133" s="131"/>
      <c r="U133" s="132"/>
    </row>
    <row r="134" spans="11:21" ht="16.5" customHeight="1" x14ac:dyDescent="0.25">
      <c r="K134" s="48" t="s">
        <v>554</v>
      </c>
      <c r="L134" s="6" t="s">
        <v>559</v>
      </c>
      <c r="M134" s="9"/>
      <c r="N134" s="8"/>
      <c r="O134" s="49"/>
      <c r="Q134" s="48" t="s">
        <v>737</v>
      </c>
      <c r="R134" s="6" t="s">
        <v>743</v>
      </c>
      <c r="S134" s="9"/>
      <c r="T134" s="8"/>
      <c r="U134" s="49"/>
    </row>
    <row r="135" spans="11:21" ht="16.5" customHeight="1" x14ac:dyDescent="0.25">
      <c r="K135" s="113" t="s">
        <v>555</v>
      </c>
      <c r="L135" s="114" t="s">
        <v>561</v>
      </c>
      <c r="M135" s="115"/>
      <c r="N135" s="116"/>
      <c r="O135" s="117"/>
      <c r="Q135" s="128" t="s">
        <v>738</v>
      </c>
      <c r="R135" s="129" t="s">
        <v>744</v>
      </c>
      <c r="S135" s="130"/>
      <c r="T135" s="131"/>
      <c r="U135" s="132"/>
    </row>
    <row r="136" spans="11:21" ht="16.5" customHeight="1" x14ac:dyDescent="0.25">
      <c r="K136" s="48" t="s">
        <v>556</v>
      </c>
      <c r="L136" s="6" t="s">
        <v>560</v>
      </c>
      <c r="M136" s="9"/>
      <c r="N136" s="8"/>
      <c r="O136" s="49"/>
      <c r="Q136" s="48" t="s">
        <v>739</v>
      </c>
      <c r="R136" s="6" t="s">
        <v>745</v>
      </c>
      <c r="S136" s="9"/>
      <c r="T136" s="8"/>
      <c r="U136" s="49"/>
    </row>
    <row r="137" spans="11:21" ht="16.5" customHeight="1" x14ac:dyDescent="0.25">
      <c r="K137" s="118"/>
      <c r="L137" s="119"/>
      <c r="M137" s="345"/>
      <c r="N137" s="119"/>
      <c r="O137" s="120"/>
      <c r="Q137" s="133" t="s">
        <v>740</v>
      </c>
      <c r="R137" s="134" t="s">
        <v>746</v>
      </c>
      <c r="S137" s="144"/>
      <c r="T137" s="145"/>
      <c r="U137" s="135"/>
    </row>
    <row r="139" spans="11:21" ht="16.5" customHeight="1" x14ac:dyDescent="0.25">
      <c r="K139" s="104" t="s">
        <v>562</v>
      </c>
      <c r="L139" s="105"/>
      <c r="M139" s="107">
        <f>COUNTA(M141:M146)</f>
        <v>0</v>
      </c>
      <c r="N139" s="106"/>
      <c r="O139" s="108">
        <f>COUNTA(O141:O146)</f>
        <v>0</v>
      </c>
      <c r="Q139" s="121" t="s">
        <v>747</v>
      </c>
      <c r="R139" s="122"/>
      <c r="S139" s="136">
        <f>COUNTA(S141:S146)</f>
        <v>0</v>
      </c>
      <c r="T139" s="123"/>
      <c r="U139" s="137">
        <f>COUNTA(U141:U146)</f>
        <v>0</v>
      </c>
    </row>
    <row r="140" spans="11:21" ht="16.5" customHeight="1" x14ac:dyDescent="0.25">
      <c r="K140" s="109" t="s">
        <v>0</v>
      </c>
      <c r="L140" s="110" t="s">
        <v>15</v>
      </c>
      <c r="M140" s="111" t="s">
        <v>3</v>
      </c>
      <c r="N140" s="110" t="s">
        <v>16</v>
      </c>
      <c r="O140" s="112" t="s">
        <v>6</v>
      </c>
      <c r="Q140" s="124" t="s">
        <v>0</v>
      </c>
      <c r="R140" s="125" t="s">
        <v>15</v>
      </c>
      <c r="S140" s="126" t="s">
        <v>3</v>
      </c>
      <c r="T140" s="125" t="s">
        <v>16</v>
      </c>
      <c r="U140" s="127" t="s">
        <v>6</v>
      </c>
    </row>
    <row r="141" spans="11:21" ht="16.5" customHeight="1" x14ac:dyDescent="0.25">
      <c r="K141" s="48" t="s">
        <v>563</v>
      </c>
      <c r="L141" s="6" t="s">
        <v>566</v>
      </c>
      <c r="M141" s="9"/>
      <c r="N141" s="8"/>
      <c r="O141" s="49"/>
      <c r="Q141" s="48" t="s">
        <v>748</v>
      </c>
      <c r="R141" s="6" t="s">
        <v>755</v>
      </c>
      <c r="S141" s="9"/>
      <c r="T141" s="8"/>
      <c r="U141" s="49"/>
    </row>
    <row r="142" spans="11:21" ht="16.5" customHeight="1" x14ac:dyDescent="0.25">
      <c r="K142" s="113" t="s">
        <v>564</v>
      </c>
      <c r="L142" s="114" t="s">
        <v>567</v>
      </c>
      <c r="M142" s="115"/>
      <c r="N142" s="116"/>
      <c r="O142" s="117"/>
      <c r="Q142" s="128" t="s">
        <v>749</v>
      </c>
      <c r="R142" s="129" t="s">
        <v>750</v>
      </c>
      <c r="S142" s="130"/>
      <c r="T142" s="131"/>
      <c r="U142" s="132"/>
    </row>
    <row r="143" spans="11:21" ht="16.5" customHeight="1" x14ac:dyDescent="0.25">
      <c r="K143" s="48" t="s">
        <v>565</v>
      </c>
      <c r="L143" s="6" t="s">
        <v>568</v>
      </c>
      <c r="M143" s="9"/>
      <c r="N143" s="8"/>
      <c r="O143" s="49"/>
      <c r="Q143" s="48" t="s">
        <v>751</v>
      </c>
      <c r="R143" s="6" t="s">
        <v>752</v>
      </c>
      <c r="S143" s="9"/>
      <c r="T143" s="8"/>
      <c r="U143" s="49"/>
    </row>
    <row r="144" spans="11:21" ht="16.5" customHeight="1" x14ac:dyDescent="0.25">
      <c r="K144" s="113"/>
      <c r="L144" s="114"/>
      <c r="M144" s="140"/>
      <c r="N144" s="114"/>
      <c r="O144" s="117"/>
      <c r="Q144" s="128" t="s">
        <v>753</v>
      </c>
      <c r="R144" s="129" t="s">
        <v>756</v>
      </c>
      <c r="S144" s="130"/>
      <c r="T144" s="131"/>
      <c r="U144" s="132"/>
    </row>
    <row r="145" spans="11:21" ht="16.5" customHeight="1" x14ac:dyDescent="0.25">
      <c r="K145" s="48"/>
      <c r="L145" s="6"/>
      <c r="M145" s="7"/>
      <c r="N145" s="6"/>
      <c r="O145" s="49"/>
      <c r="Q145" s="48" t="s">
        <v>754</v>
      </c>
      <c r="R145" s="6" t="s">
        <v>757</v>
      </c>
      <c r="S145" s="9"/>
      <c r="T145" s="8"/>
      <c r="U145" s="49"/>
    </row>
    <row r="146" spans="11:21" ht="16.5" customHeight="1" x14ac:dyDescent="0.25">
      <c r="K146" s="118"/>
      <c r="L146" s="119"/>
      <c r="M146" s="345"/>
      <c r="N146" s="119"/>
      <c r="O146" s="120"/>
      <c r="Q146" s="133"/>
      <c r="R146" s="134"/>
      <c r="S146" s="344"/>
      <c r="T146" s="134"/>
      <c r="U146" s="135"/>
    </row>
    <row r="148" spans="11:21" ht="16.5" customHeight="1" x14ac:dyDescent="0.25">
      <c r="K148" s="104" t="s">
        <v>569</v>
      </c>
      <c r="L148" s="105"/>
      <c r="M148" s="107">
        <f>COUNTA(M150:M155)</f>
        <v>0</v>
      </c>
      <c r="N148" s="106"/>
      <c r="O148" s="108">
        <f>COUNTA(O150:O155)</f>
        <v>0</v>
      </c>
      <c r="Q148" s="121" t="s">
        <v>758</v>
      </c>
      <c r="R148" s="122"/>
      <c r="S148" s="136">
        <f>COUNTA(S150:S155)</f>
        <v>0</v>
      </c>
      <c r="T148" s="123"/>
      <c r="U148" s="137">
        <f>COUNTA(U150:U155)</f>
        <v>0</v>
      </c>
    </row>
    <row r="149" spans="11:21" ht="16.5" customHeight="1" x14ac:dyDescent="0.25">
      <c r="K149" s="109" t="s">
        <v>0</v>
      </c>
      <c r="L149" s="110" t="s">
        <v>15</v>
      </c>
      <c r="M149" s="111" t="s">
        <v>3</v>
      </c>
      <c r="N149" s="110" t="s">
        <v>16</v>
      </c>
      <c r="O149" s="112" t="s">
        <v>6</v>
      </c>
      <c r="Q149" s="124" t="s">
        <v>0</v>
      </c>
      <c r="R149" s="125" t="s">
        <v>15</v>
      </c>
      <c r="S149" s="126" t="s">
        <v>3</v>
      </c>
      <c r="T149" s="125" t="s">
        <v>16</v>
      </c>
      <c r="U149" s="127" t="s">
        <v>6</v>
      </c>
    </row>
    <row r="150" spans="11:21" ht="16.5" customHeight="1" x14ac:dyDescent="0.25">
      <c r="K150" s="48" t="s">
        <v>573</v>
      </c>
      <c r="L150" s="6" t="s">
        <v>570</v>
      </c>
      <c r="M150" s="9"/>
      <c r="N150" s="8"/>
      <c r="O150" s="49"/>
      <c r="Q150" s="48" t="s">
        <v>759</v>
      </c>
      <c r="R150" s="6" t="s">
        <v>760</v>
      </c>
      <c r="S150" s="9"/>
      <c r="T150" s="8"/>
      <c r="U150" s="49"/>
    </row>
    <row r="151" spans="11:21" ht="16.5" customHeight="1" x14ac:dyDescent="0.25">
      <c r="K151" s="113" t="s">
        <v>574</v>
      </c>
      <c r="L151" s="114" t="s">
        <v>571</v>
      </c>
      <c r="M151" s="115"/>
      <c r="N151" s="116"/>
      <c r="O151" s="117"/>
      <c r="Q151" s="128" t="s">
        <v>761</v>
      </c>
      <c r="R151" s="129" t="s">
        <v>764</v>
      </c>
      <c r="S151" s="130"/>
      <c r="T151" s="131"/>
      <c r="U151" s="132"/>
    </row>
    <row r="152" spans="11:21" ht="16.5" customHeight="1" x14ac:dyDescent="0.25">
      <c r="K152" s="48" t="s">
        <v>575</v>
      </c>
      <c r="L152" s="6" t="s">
        <v>572</v>
      </c>
      <c r="M152" s="9"/>
      <c r="N152" s="8"/>
      <c r="O152" s="49"/>
      <c r="Q152" s="48" t="s">
        <v>762</v>
      </c>
      <c r="R152" s="6" t="s">
        <v>765</v>
      </c>
      <c r="S152" s="9"/>
      <c r="T152" s="8"/>
      <c r="U152" s="49"/>
    </row>
    <row r="153" spans="11:21" ht="16.5" customHeight="1" x14ac:dyDescent="0.25">
      <c r="K153" s="113"/>
      <c r="L153" s="114"/>
      <c r="M153" s="140"/>
      <c r="N153" s="114"/>
      <c r="O153" s="117"/>
      <c r="Q153" s="128" t="s">
        <v>763</v>
      </c>
      <c r="R153" s="129" t="s">
        <v>766</v>
      </c>
      <c r="S153" s="130"/>
      <c r="T153" s="131"/>
      <c r="U153" s="132"/>
    </row>
    <row r="154" spans="11:21" ht="16.5" customHeight="1" x14ac:dyDescent="0.25">
      <c r="K154" s="48"/>
      <c r="L154" s="6"/>
      <c r="M154" s="7"/>
      <c r="N154" s="6"/>
      <c r="O154" s="49"/>
      <c r="Q154" s="48"/>
      <c r="R154" s="6"/>
      <c r="S154" s="7"/>
      <c r="T154" s="6"/>
      <c r="U154" s="49"/>
    </row>
    <row r="155" spans="11:21" ht="16.5" customHeight="1" x14ac:dyDescent="0.25">
      <c r="K155" s="118"/>
      <c r="L155" s="119"/>
      <c r="M155" s="345"/>
      <c r="N155" s="119"/>
      <c r="O155" s="120"/>
      <c r="Q155" s="133"/>
      <c r="R155" s="134"/>
      <c r="S155" s="344"/>
      <c r="T155" s="134"/>
      <c r="U155" s="135"/>
    </row>
    <row r="157" spans="11:21" ht="16.5" customHeight="1" x14ac:dyDescent="0.25">
      <c r="K157" s="150" t="s">
        <v>576</v>
      </c>
      <c r="L157" s="151"/>
      <c r="M157" s="152">
        <f>COUNTA(M159:M164)</f>
        <v>0</v>
      </c>
      <c r="N157" s="153"/>
      <c r="O157" s="154">
        <f>COUNTA(O159:O164)</f>
        <v>0</v>
      </c>
      <c r="Q157" s="121" t="s">
        <v>767</v>
      </c>
      <c r="R157" s="122"/>
      <c r="S157" s="136">
        <f>COUNTA(S159:S164)</f>
        <v>0</v>
      </c>
      <c r="T157" s="123"/>
      <c r="U157" s="137">
        <f>COUNTA(U159:U164)</f>
        <v>0</v>
      </c>
    </row>
    <row r="158" spans="11:21" ht="16.5" customHeight="1" x14ac:dyDescent="0.25">
      <c r="K158" s="155" t="s">
        <v>0</v>
      </c>
      <c r="L158" s="156" t="s">
        <v>15</v>
      </c>
      <c r="M158" s="157" t="s">
        <v>3</v>
      </c>
      <c r="N158" s="156" t="s">
        <v>16</v>
      </c>
      <c r="O158" s="158" t="s">
        <v>6</v>
      </c>
      <c r="Q158" s="124" t="s">
        <v>0</v>
      </c>
      <c r="R158" s="125" t="s">
        <v>15</v>
      </c>
      <c r="S158" s="126" t="s">
        <v>3</v>
      </c>
      <c r="T158" s="125" t="s">
        <v>16</v>
      </c>
      <c r="U158" s="127" t="s">
        <v>6</v>
      </c>
    </row>
    <row r="159" spans="11:21" ht="16.5" customHeight="1" x14ac:dyDescent="0.25">
      <c r="K159" s="48" t="s">
        <v>577</v>
      </c>
      <c r="L159" s="6" t="s">
        <v>580</v>
      </c>
      <c r="M159" s="9"/>
      <c r="N159" s="8"/>
      <c r="O159" s="49"/>
      <c r="Q159" s="48" t="s">
        <v>768</v>
      </c>
      <c r="R159" s="6" t="s">
        <v>769</v>
      </c>
      <c r="S159" s="9"/>
      <c r="T159" s="8"/>
      <c r="U159" s="49"/>
    </row>
    <row r="160" spans="11:21" ht="16.5" customHeight="1" x14ac:dyDescent="0.25">
      <c r="K160" s="159" t="s">
        <v>578</v>
      </c>
      <c r="L160" s="160" t="s">
        <v>581</v>
      </c>
      <c r="M160" s="161"/>
      <c r="N160" s="162"/>
      <c r="O160" s="163"/>
      <c r="Q160" s="128" t="s">
        <v>770</v>
      </c>
      <c r="R160" s="129" t="s">
        <v>776</v>
      </c>
      <c r="S160" s="130"/>
      <c r="T160" s="131"/>
      <c r="U160" s="132"/>
    </row>
    <row r="161" spans="11:21" ht="16.5" customHeight="1" x14ac:dyDescent="0.25">
      <c r="K161" s="48" t="s">
        <v>579</v>
      </c>
      <c r="L161" s="6" t="s">
        <v>582</v>
      </c>
      <c r="M161" s="9"/>
      <c r="N161" s="8"/>
      <c r="O161" s="49"/>
      <c r="Q161" s="48" t="s">
        <v>771</v>
      </c>
      <c r="R161" s="6" t="s">
        <v>772</v>
      </c>
      <c r="S161" s="9"/>
      <c r="T161" s="8"/>
      <c r="U161" s="49"/>
    </row>
    <row r="162" spans="11:21" ht="16.5" customHeight="1" x14ac:dyDescent="0.25">
      <c r="K162" s="159"/>
      <c r="L162" s="160"/>
      <c r="M162" s="346"/>
      <c r="N162" s="160"/>
      <c r="O162" s="163"/>
      <c r="Q162" s="128" t="s">
        <v>773</v>
      </c>
      <c r="R162" s="129" t="s">
        <v>777</v>
      </c>
      <c r="S162" s="130"/>
      <c r="T162" s="131"/>
      <c r="U162" s="132"/>
    </row>
    <row r="163" spans="11:21" ht="16.5" customHeight="1" x14ac:dyDescent="0.25">
      <c r="K163" s="48"/>
      <c r="L163" s="6"/>
      <c r="M163" s="7"/>
      <c r="N163" s="6"/>
      <c r="O163" s="49"/>
      <c r="Q163" s="48" t="s">
        <v>774</v>
      </c>
      <c r="R163" s="6" t="s">
        <v>778</v>
      </c>
      <c r="S163" s="9"/>
      <c r="T163" s="8"/>
      <c r="U163" s="49"/>
    </row>
    <row r="164" spans="11:21" ht="16.5" customHeight="1" x14ac:dyDescent="0.25">
      <c r="K164" s="347"/>
      <c r="L164" s="348"/>
      <c r="M164" s="349"/>
      <c r="N164" s="348"/>
      <c r="O164" s="350"/>
      <c r="Q164" s="133" t="s">
        <v>775</v>
      </c>
      <c r="R164" s="134" t="s">
        <v>779</v>
      </c>
      <c r="S164" s="144"/>
      <c r="T164" s="145"/>
      <c r="U164" s="135"/>
    </row>
    <row r="166" spans="11:21" ht="16.5" customHeight="1" x14ac:dyDescent="0.25">
      <c r="K166" s="150" t="s">
        <v>583</v>
      </c>
      <c r="L166" s="151"/>
      <c r="M166" s="152">
        <f>COUNTA(M168:M173)</f>
        <v>0</v>
      </c>
      <c r="N166" s="153"/>
      <c r="O166" s="154">
        <f>COUNTA(O168:O173)</f>
        <v>0</v>
      </c>
      <c r="Q166" s="121" t="s">
        <v>780</v>
      </c>
      <c r="R166" s="122"/>
      <c r="S166" s="136">
        <f>COUNTA(S168:S173)</f>
        <v>0</v>
      </c>
      <c r="T166" s="123"/>
      <c r="U166" s="137">
        <f>COUNTA(U168:U173)</f>
        <v>0</v>
      </c>
    </row>
    <row r="167" spans="11:21" ht="16.5" customHeight="1" x14ac:dyDescent="0.25">
      <c r="K167" s="155" t="s">
        <v>0</v>
      </c>
      <c r="L167" s="156" t="s">
        <v>15</v>
      </c>
      <c r="M167" s="157" t="s">
        <v>3</v>
      </c>
      <c r="N167" s="156" t="s">
        <v>16</v>
      </c>
      <c r="O167" s="158" t="s">
        <v>6</v>
      </c>
      <c r="Q167" s="124" t="s">
        <v>0</v>
      </c>
      <c r="R167" s="125" t="s">
        <v>15</v>
      </c>
      <c r="S167" s="126" t="s">
        <v>3</v>
      </c>
      <c r="T167" s="125" t="s">
        <v>16</v>
      </c>
      <c r="U167" s="127" t="s">
        <v>6</v>
      </c>
    </row>
    <row r="168" spans="11:21" ht="16.5" customHeight="1" x14ac:dyDescent="0.25">
      <c r="K168" s="48" t="s">
        <v>584</v>
      </c>
      <c r="L168" s="6" t="s">
        <v>585</v>
      </c>
      <c r="M168" s="9"/>
      <c r="N168" s="8"/>
      <c r="O168" s="49"/>
      <c r="Q168" s="48" t="s">
        <v>781</v>
      </c>
      <c r="R168" s="6" t="s">
        <v>782</v>
      </c>
      <c r="S168" s="9"/>
      <c r="T168" s="8"/>
      <c r="U168" s="49"/>
    </row>
    <row r="169" spans="11:21" ht="16.5" customHeight="1" x14ac:dyDescent="0.25">
      <c r="K169" s="159" t="s">
        <v>586</v>
      </c>
      <c r="L169" s="160" t="s">
        <v>587</v>
      </c>
      <c r="M169" s="161"/>
      <c r="N169" s="162"/>
      <c r="O169" s="163"/>
      <c r="Q169" s="128" t="s">
        <v>783</v>
      </c>
      <c r="R169" s="129" t="s">
        <v>785</v>
      </c>
      <c r="S169" s="130"/>
      <c r="T169" s="131"/>
      <c r="U169" s="132"/>
    </row>
    <row r="170" spans="11:21" ht="16.5" customHeight="1" x14ac:dyDescent="0.25">
      <c r="K170" s="48" t="s">
        <v>588</v>
      </c>
      <c r="L170" s="6" t="s">
        <v>590</v>
      </c>
      <c r="M170" s="9"/>
      <c r="N170" s="8"/>
      <c r="O170" s="49"/>
      <c r="Q170" s="48" t="s">
        <v>784</v>
      </c>
      <c r="R170" s="6" t="s">
        <v>786</v>
      </c>
      <c r="S170" s="9"/>
      <c r="T170" s="8"/>
      <c r="U170" s="49"/>
    </row>
    <row r="171" spans="11:21" ht="16.5" customHeight="1" x14ac:dyDescent="0.25">
      <c r="K171" s="159" t="s">
        <v>589</v>
      </c>
      <c r="L171" s="160" t="s">
        <v>591</v>
      </c>
      <c r="M171" s="161"/>
      <c r="N171" s="162"/>
      <c r="O171" s="163"/>
      <c r="Q171" s="128"/>
      <c r="R171" s="129"/>
      <c r="S171" s="141"/>
      <c r="T171" s="129"/>
      <c r="U171" s="132"/>
    </row>
    <row r="172" spans="11:21" ht="16.5" customHeight="1" x14ac:dyDescent="0.25">
      <c r="K172" s="48"/>
      <c r="L172" s="6"/>
      <c r="M172" s="7"/>
      <c r="N172" s="6"/>
      <c r="O172" s="49"/>
      <c r="Q172" s="48"/>
      <c r="R172" s="6"/>
      <c r="S172" s="7"/>
      <c r="T172" s="6"/>
      <c r="U172" s="49"/>
    </row>
    <row r="173" spans="11:21" ht="16.5" customHeight="1" x14ac:dyDescent="0.25">
      <c r="K173" s="347"/>
      <c r="L173" s="348"/>
      <c r="M173" s="349"/>
      <c r="N173" s="348"/>
      <c r="O173" s="350"/>
      <c r="Q173" s="133"/>
      <c r="R173" s="134"/>
      <c r="S173" s="344"/>
      <c r="T173" s="134"/>
      <c r="U173" s="135"/>
    </row>
    <row r="195" spans="2:23" ht="16.5" customHeight="1" x14ac:dyDescent="0.25">
      <c r="C195"/>
    </row>
    <row r="196" spans="2:23" ht="16.5" customHeight="1" x14ac:dyDescent="0.25">
      <c r="B196" s="1"/>
      <c r="C196" s="1"/>
      <c r="D196" s="1"/>
      <c r="E196" s="1"/>
      <c r="F196" s="1"/>
      <c r="G196" s="1"/>
      <c r="H196" s="1"/>
    </row>
    <row r="197" spans="2:23" ht="16.5" customHeight="1" x14ac:dyDescent="0.25">
      <c r="B197" s="4"/>
      <c r="C197" s="1"/>
      <c r="D197" s="1"/>
      <c r="E197" s="1"/>
      <c r="F197" s="1"/>
      <c r="G197" s="1"/>
      <c r="H197" s="1"/>
    </row>
    <row r="198" spans="2:23" ht="16.5" customHeight="1" x14ac:dyDescent="0.25">
      <c r="C198"/>
      <c r="T198" s="64"/>
      <c r="U198" s="64"/>
      <c r="V198" s="64"/>
      <c r="W198" s="64"/>
    </row>
    <row r="199" spans="2:23" ht="16.5" customHeight="1" x14ac:dyDescent="0.25">
      <c r="B199" s="5"/>
      <c r="C199" s="5"/>
      <c r="D199" s="3"/>
      <c r="E199" s="6"/>
      <c r="F199" s="7"/>
      <c r="G199" s="7"/>
      <c r="H199" s="6"/>
      <c r="T199" s="64"/>
      <c r="U199" s="64"/>
      <c r="V199" s="64"/>
      <c r="W199" s="64"/>
    </row>
    <row r="200" spans="2:23" ht="16.5" customHeight="1" x14ac:dyDescent="0.25">
      <c r="B200" s="5"/>
      <c r="C200" s="5"/>
      <c r="D200" s="3"/>
      <c r="E200" s="6"/>
      <c r="F200" s="3"/>
      <c r="G200" s="3"/>
      <c r="H200" s="6"/>
      <c r="T200" s="64"/>
      <c r="U200" s="64"/>
      <c r="V200" s="64"/>
      <c r="W200" s="64"/>
    </row>
    <row r="201" spans="2:23" ht="16.5" customHeight="1" x14ac:dyDescent="0.25">
      <c r="B201" s="5"/>
      <c r="C201" s="5"/>
      <c r="D201" s="6"/>
      <c r="E201" s="6"/>
      <c r="F201" s="6"/>
      <c r="G201" s="6"/>
      <c r="H201" s="6"/>
      <c r="T201" s="64"/>
      <c r="U201" s="64"/>
      <c r="V201" s="64"/>
      <c r="W201" s="64"/>
    </row>
    <row r="202" spans="2:23" ht="16.5" customHeight="1" x14ac:dyDescent="0.25">
      <c r="B202" s="5"/>
      <c r="C202" s="5"/>
      <c r="D202" s="3"/>
      <c r="E202" s="6"/>
      <c r="F202" s="3"/>
      <c r="G202" s="3"/>
      <c r="H202" s="6"/>
      <c r="T202" s="64"/>
      <c r="U202" s="64"/>
      <c r="V202" s="64"/>
      <c r="W202" s="64"/>
    </row>
    <row r="203" spans="2:23" ht="16.5" customHeight="1" x14ac:dyDescent="0.25">
      <c r="B203" s="5"/>
      <c r="C203" s="5"/>
      <c r="D203" s="3"/>
      <c r="E203" s="6"/>
      <c r="F203" s="3"/>
      <c r="G203" s="3"/>
      <c r="H203" s="6"/>
      <c r="T203" s="64"/>
      <c r="U203" s="64"/>
      <c r="V203" s="64"/>
      <c r="W203" s="64"/>
    </row>
    <row r="204" spans="2:23" ht="16.5" customHeight="1" x14ac:dyDescent="0.25">
      <c r="B204" s="5"/>
      <c r="C204" s="5"/>
      <c r="D204" s="6"/>
      <c r="E204" s="6"/>
      <c r="F204" s="6"/>
      <c r="G204" s="6"/>
      <c r="H204" s="6"/>
    </row>
    <row r="205" spans="2:23" ht="16.5" customHeight="1" x14ac:dyDescent="0.25">
      <c r="B205" s="5"/>
      <c r="C205" s="5"/>
      <c r="D205" s="3"/>
      <c r="E205" s="6"/>
      <c r="F205" s="3"/>
      <c r="G205" s="3"/>
      <c r="H205" s="6"/>
    </row>
    <row r="206" spans="2:23" ht="16.5" customHeight="1" x14ac:dyDescent="0.25">
      <c r="B206" s="5"/>
      <c r="C206" s="5"/>
      <c r="D206" s="3"/>
      <c r="E206" s="6"/>
      <c r="F206" s="3"/>
      <c r="G206" s="3"/>
      <c r="H206" s="6"/>
    </row>
    <row r="207" spans="2:23" ht="16.5" customHeight="1" x14ac:dyDescent="0.25">
      <c r="B207" s="5"/>
      <c r="C207" s="5"/>
      <c r="D207" s="6"/>
      <c r="E207" s="6"/>
      <c r="F207" s="6"/>
      <c r="G207" s="6"/>
      <c r="H207" s="6"/>
    </row>
    <row r="208" spans="2:23" ht="16.5" customHeight="1" x14ac:dyDescent="0.25">
      <c r="B208" s="5"/>
      <c r="C208" s="5"/>
      <c r="D208" s="3"/>
      <c r="E208" s="6"/>
      <c r="F208" s="3"/>
      <c r="G208" s="3"/>
      <c r="H208" s="6"/>
    </row>
    <row r="209" spans="1:23" s="64" customFormat="1" ht="16.5" customHeight="1" x14ac:dyDescent="0.25">
      <c r="A209" s="65"/>
      <c r="B209" s="5"/>
      <c r="C209" s="5"/>
      <c r="D209" s="3"/>
      <c r="E209" s="6"/>
      <c r="F209" s="3"/>
      <c r="G209" s="3"/>
      <c r="H209" s="6"/>
      <c r="J209"/>
      <c r="K209"/>
      <c r="L209"/>
      <c r="M209" s="28"/>
      <c r="N209"/>
      <c r="O209"/>
      <c r="P209"/>
      <c r="Q209"/>
      <c r="R209"/>
      <c r="S209" s="28"/>
      <c r="T209"/>
      <c r="U209"/>
      <c r="V209"/>
      <c r="W209"/>
    </row>
    <row r="210" spans="1:23" s="64" customFormat="1" ht="16.5" customHeight="1" x14ac:dyDescent="0.25">
      <c r="A210" s="65"/>
      <c r="B210" s="5"/>
      <c r="C210" s="5"/>
      <c r="D210" s="6"/>
      <c r="E210" s="6"/>
      <c r="F210" s="6"/>
      <c r="G210" s="6"/>
      <c r="H210" s="6"/>
      <c r="J210"/>
      <c r="K210"/>
      <c r="L210"/>
      <c r="M210" s="28"/>
      <c r="N210"/>
      <c r="O210"/>
      <c r="P210"/>
      <c r="Q210"/>
      <c r="R210"/>
      <c r="S210" s="28"/>
      <c r="T210"/>
      <c r="U210"/>
      <c r="V210"/>
      <c r="W210"/>
    </row>
    <row r="211" spans="1:23" s="64" customFormat="1" ht="16.5" customHeight="1" x14ac:dyDescent="0.25">
      <c r="A211" s="65"/>
      <c r="B211" s="5"/>
      <c r="C211" s="5"/>
      <c r="D211" s="3"/>
      <c r="E211" s="6"/>
      <c r="F211" s="3"/>
      <c r="G211" s="3"/>
      <c r="H211" s="6"/>
      <c r="J211"/>
      <c r="K211"/>
      <c r="L211"/>
      <c r="M211" s="28"/>
      <c r="N211"/>
      <c r="O211"/>
      <c r="P211"/>
      <c r="Q211"/>
      <c r="R211"/>
      <c r="S211" s="28"/>
      <c r="T211"/>
      <c r="U211"/>
      <c r="V211"/>
      <c r="W211"/>
    </row>
    <row r="212" spans="1:23" s="64" customFormat="1" ht="16.5" customHeight="1" x14ac:dyDescent="0.25">
      <c r="A212" s="65"/>
      <c r="B212" s="5"/>
      <c r="C212" s="5"/>
      <c r="D212" s="3"/>
      <c r="E212" s="6"/>
      <c r="F212" s="3"/>
      <c r="G212" s="3"/>
      <c r="H212" s="6"/>
      <c r="J212"/>
      <c r="K212"/>
      <c r="L212"/>
      <c r="M212" s="28"/>
      <c r="N212"/>
      <c r="O212"/>
      <c r="P212"/>
      <c r="Q212"/>
      <c r="R212"/>
      <c r="S212" s="28"/>
      <c r="T212"/>
      <c r="U212"/>
      <c r="V212"/>
      <c r="W212"/>
    </row>
    <row r="213" spans="1:23" s="64" customFormat="1" ht="16.5" customHeight="1" x14ac:dyDescent="0.25">
      <c r="A213" s="65"/>
      <c r="B213"/>
      <c r="C213"/>
      <c r="D213"/>
      <c r="E213"/>
      <c r="F213"/>
      <c r="G213"/>
      <c r="H213"/>
      <c r="J213"/>
      <c r="K213"/>
      <c r="L213"/>
      <c r="M213" s="28"/>
      <c r="N213"/>
      <c r="O213"/>
      <c r="P213"/>
      <c r="Q213"/>
      <c r="R213"/>
      <c r="S213" s="28"/>
      <c r="T213"/>
      <c r="U213"/>
      <c r="V213"/>
      <c r="W213"/>
    </row>
    <row r="214" spans="1:23" s="64" customFormat="1" ht="16.5" customHeight="1" x14ac:dyDescent="0.25">
      <c r="A214" s="65"/>
      <c r="B214"/>
      <c r="C214" s="63"/>
      <c r="D214"/>
      <c r="E214"/>
      <c r="F214"/>
      <c r="G214"/>
      <c r="H214"/>
      <c r="J214"/>
      <c r="K214"/>
      <c r="L214"/>
      <c r="M214" s="28"/>
      <c r="N214"/>
      <c r="O214"/>
      <c r="P214"/>
      <c r="Q214"/>
      <c r="R214"/>
      <c r="S214" s="28"/>
      <c r="T214"/>
      <c r="U214"/>
      <c r="V214"/>
      <c r="W214"/>
    </row>
  </sheetData>
  <sheetProtection algorithmName="SHA-512" hashValue="apT2/OHzfyHkWwospDrlLp1gIxvjvPYH8csfjt+2BABMuOfNLQI8IBkpbUxX4q6CUsQ5mVmjeY/ri6u+TvBbRQ==" saltValue="9zKIfWEw9kNB5pluxz+0iQ==" spinCount="100000" sheet="1" objects="1" scenarios="1"/>
  <mergeCells count="3">
    <mergeCell ref="A2:I8"/>
    <mergeCell ref="F81:G81"/>
    <mergeCell ref="F91:G91"/>
  </mergeCells>
  <conditionalFormatting sqref="F81">
    <cfRule type="cellIs" dxfId="11" priority="8" operator="equal">
      <formula>"TAK"</formula>
    </cfRule>
  </conditionalFormatting>
  <conditionalFormatting sqref="F91">
    <cfRule type="cellIs" dxfId="10" priority="7" operator="equal">
      <formula>"TAK"</formula>
    </cfRule>
  </conditionalFormatting>
  <conditionalFormatting sqref="F32:G69">
    <cfRule type="cellIs" dxfId="9" priority="10" operator="equal">
      <formula>"x"</formula>
    </cfRule>
  </conditionalFormatting>
  <conditionalFormatting sqref="H32:H69">
    <cfRule type="cellIs" dxfId="8" priority="9" operator="equal">
      <formula>"x"</formula>
    </cfRule>
  </conditionalFormatting>
  <hyperlinks>
    <hyperlink ref="B24" r:id="rId1" xr:uid="{190105AD-25E9-4A87-AC05-224AD7F5AD34}"/>
    <hyperlink ref="B17" r:id="rId2" xr:uid="{93E0F164-77E5-4DF4-92E8-E711304866DA}"/>
  </hyperlinks>
  <pageMargins left="0.7" right="0.7" top="0.75" bottom="0.75" header="0.3" footer="0.3"/>
  <pageSetup paperSize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58D4B9C-A9BF-4095-8CF7-BCDCA52C4E4C}">
            <xm:f>NOT(ISERROR(SEARCH("=",O2)))</xm:f>
            <xm:f>"="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O2:O1048576</xm:sqref>
        </x14:conditionalFormatting>
        <x14:conditionalFormatting xmlns:xm="http://schemas.microsoft.com/office/excel/2006/main">
          <x14:cfRule type="containsText" priority="12" operator="containsText" id="{8037217E-1AC5-4A1F-B44A-A7B0FF6F017E}">
            <xm:f>NOT(ISERROR(SEARCH("=",U1)))</xm:f>
            <xm:f>"="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U1:U1048576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>
    <tabColor rgb="FFC00000"/>
  </sheetPr>
  <dimension ref="A1:U214"/>
  <sheetViews>
    <sheetView zoomScale="90" zoomScaleNormal="90" workbookViewId="0">
      <pane xSplit="9" ySplit="1" topLeftCell="J2" activePane="bottomRight" state="frozen"/>
      <selection pane="topRight" activeCell="M1" sqref="M1"/>
      <selection pane="bottomLeft" activeCell="A2" sqref="A2"/>
      <selection pane="bottomRight" activeCell="J2" sqref="J2"/>
    </sheetView>
  </sheetViews>
  <sheetFormatPr defaultRowHeight="16.5" customHeight="1" x14ac:dyDescent="0.25"/>
  <cols>
    <col min="1" max="1" width="4.5703125" style="65" customWidth="1"/>
    <col min="2" max="2" width="38.140625" customWidth="1"/>
    <col min="3" max="3" width="2.28515625" style="63" customWidth="1"/>
    <col min="4" max="4" width="9" customWidth="1"/>
    <col min="5" max="5" width="2.28515625" customWidth="1"/>
    <col min="6" max="6" width="4" customWidth="1"/>
    <col min="7" max="7" width="2.28515625" customWidth="1"/>
    <col min="8" max="8" width="4" customWidth="1"/>
    <col min="9" max="9" width="4" style="64" customWidth="1"/>
    <col min="10" max="10" width="8" customWidth="1"/>
    <col min="11" max="11" width="10.42578125" customWidth="1"/>
    <col min="12" max="12" width="43.28515625" customWidth="1"/>
    <col min="13" max="13" width="14.5703125" style="28" customWidth="1"/>
    <col min="14" max="14" width="21.85546875" customWidth="1"/>
    <col min="15" max="15" width="13.7109375" customWidth="1"/>
    <col min="16" max="16" width="7.42578125" customWidth="1"/>
    <col min="17" max="17" width="10.42578125" customWidth="1"/>
    <col min="18" max="18" width="49" customWidth="1"/>
    <col min="19" max="19" width="14.5703125" style="28" customWidth="1"/>
    <col min="20" max="20" width="21.85546875" customWidth="1"/>
    <col min="21" max="21" width="13.7109375" customWidth="1"/>
  </cols>
  <sheetData>
    <row r="1" spans="1:21" s="257" customFormat="1" ht="27.75" customHeight="1" x14ac:dyDescent="0.3">
      <c r="B1" s="258" t="s">
        <v>424</v>
      </c>
      <c r="C1" s="259" t="s">
        <v>8</v>
      </c>
      <c r="F1" s="260"/>
      <c r="G1" s="260"/>
      <c r="H1" s="260"/>
      <c r="I1" s="261"/>
      <c r="K1" s="262" t="str">
        <f>IF('KWP - Weryfikacja'!C11&lt;&gt;"",'KWP - Weryfikacja'!C11,"")</f>
        <v/>
      </c>
      <c r="L1" s="259" t="str">
        <f>IF('KWP - Weryfikacja'!C7&lt;&gt;"",'KWP - Weryfikacja'!C7,"")</f>
        <v/>
      </c>
      <c r="M1" s="263"/>
      <c r="N1" s="258" t="str">
        <f>B1</f>
        <v>Korona Widoków Polskich:</v>
      </c>
      <c r="O1" s="259" t="str">
        <f>C1</f>
        <v>GÓRY</v>
      </c>
      <c r="S1" s="264"/>
    </row>
    <row r="2" spans="1:21" ht="16.5" customHeight="1" x14ac:dyDescent="0.25">
      <c r="A2" s="367"/>
      <c r="B2" s="367"/>
      <c r="C2" s="367"/>
      <c r="D2" s="367"/>
      <c r="E2" s="367"/>
      <c r="F2" s="367"/>
      <c r="G2" s="367"/>
      <c r="H2" s="367"/>
      <c r="I2" s="368"/>
      <c r="K2" s="26"/>
      <c r="L2" s="26"/>
      <c r="M2" s="27"/>
    </row>
    <row r="3" spans="1:21" ht="16.5" customHeight="1" x14ac:dyDescent="0.3">
      <c r="A3" s="367"/>
      <c r="B3" s="367"/>
      <c r="C3" s="367"/>
      <c r="D3" s="367"/>
      <c r="E3" s="367"/>
      <c r="F3" s="367"/>
      <c r="G3" s="367"/>
      <c r="H3" s="367"/>
      <c r="I3" s="368"/>
      <c r="K3" s="29"/>
      <c r="L3" s="30"/>
      <c r="M3" s="31"/>
      <c r="N3" s="30"/>
      <c r="O3" s="30"/>
      <c r="Q3" s="29"/>
      <c r="R3" s="30"/>
      <c r="S3" s="31"/>
      <c r="T3" s="30"/>
      <c r="U3" s="30"/>
    </row>
    <row r="4" spans="1:21" ht="18.75" customHeight="1" x14ac:dyDescent="0.25">
      <c r="A4" s="367"/>
      <c r="B4" s="367"/>
      <c r="C4" s="367"/>
      <c r="D4" s="367"/>
      <c r="E4" s="367"/>
      <c r="F4" s="367"/>
      <c r="G4" s="367"/>
      <c r="H4" s="367"/>
      <c r="I4" s="368"/>
      <c r="K4" s="32" t="s">
        <v>14</v>
      </c>
      <c r="L4" s="10"/>
      <c r="M4" s="33">
        <f>COUNTA(M6:M11)</f>
        <v>0</v>
      </c>
      <c r="N4" s="34"/>
      <c r="O4" s="35">
        <f>COUNTA(O6:O11)</f>
        <v>0</v>
      </c>
      <c r="Q4" s="89" t="s">
        <v>185</v>
      </c>
      <c r="R4" s="15"/>
      <c r="S4" s="90">
        <f>COUNTA(S6:S11)</f>
        <v>0</v>
      </c>
      <c r="T4" s="91"/>
      <c r="U4" s="92">
        <f>COUNTA(U6:U11)</f>
        <v>0</v>
      </c>
    </row>
    <row r="5" spans="1:21" s="6" customFormat="1" ht="18.75" customHeight="1" x14ac:dyDescent="0.25">
      <c r="A5" s="367"/>
      <c r="B5" s="367"/>
      <c r="C5" s="367"/>
      <c r="D5" s="367"/>
      <c r="E5" s="367"/>
      <c r="F5" s="367"/>
      <c r="G5" s="367"/>
      <c r="H5" s="367"/>
      <c r="I5" s="368"/>
      <c r="K5" s="40" t="s">
        <v>0</v>
      </c>
      <c r="L5" s="41" t="s">
        <v>15</v>
      </c>
      <c r="M5" s="42" t="s">
        <v>3</v>
      </c>
      <c r="N5" s="41" t="s">
        <v>16</v>
      </c>
      <c r="O5" s="43" t="s">
        <v>6</v>
      </c>
      <c r="Q5" s="93" t="s">
        <v>0</v>
      </c>
      <c r="R5" s="94" t="s">
        <v>15</v>
      </c>
      <c r="S5" s="95" t="s">
        <v>3</v>
      </c>
      <c r="T5" s="94" t="s">
        <v>16</v>
      </c>
      <c r="U5" s="96" t="s">
        <v>6</v>
      </c>
    </row>
    <row r="6" spans="1:21" ht="16.5" customHeight="1" x14ac:dyDescent="0.25">
      <c r="A6" s="367"/>
      <c r="B6" s="367"/>
      <c r="C6" s="367"/>
      <c r="D6" s="367"/>
      <c r="E6" s="367"/>
      <c r="F6" s="367"/>
      <c r="G6" s="367"/>
      <c r="H6" s="367"/>
      <c r="I6" s="368"/>
      <c r="K6" s="48" t="s">
        <v>9</v>
      </c>
      <c r="L6" s="6" t="s">
        <v>23</v>
      </c>
      <c r="M6" s="9"/>
      <c r="N6" s="8"/>
      <c r="O6" s="49"/>
      <c r="Q6" s="48" t="s">
        <v>186</v>
      </c>
      <c r="R6" s="6" t="s">
        <v>187</v>
      </c>
      <c r="S6" s="9"/>
      <c r="T6" s="8"/>
      <c r="U6" s="49"/>
    </row>
    <row r="7" spans="1:21" ht="16.5" customHeight="1" x14ac:dyDescent="0.25">
      <c r="A7" s="367"/>
      <c r="B7" s="367"/>
      <c r="C7" s="367"/>
      <c r="D7" s="367"/>
      <c r="E7" s="367"/>
      <c r="F7" s="367"/>
      <c r="G7" s="367"/>
      <c r="H7" s="367"/>
      <c r="I7" s="368"/>
      <c r="K7" s="50" t="s">
        <v>10</v>
      </c>
      <c r="L7" s="51" t="s">
        <v>24</v>
      </c>
      <c r="M7" s="11"/>
      <c r="N7" s="12"/>
      <c r="O7" s="52"/>
      <c r="Q7" s="97" t="s">
        <v>188</v>
      </c>
      <c r="R7" s="98" t="s">
        <v>189</v>
      </c>
      <c r="S7" s="16"/>
      <c r="T7" s="17"/>
      <c r="U7" s="99"/>
    </row>
    <row r="8" spans="1:21" ht="16.5" customHeight="1" x14ac:dyDescent="0.25">
      <c r="A8" s="367"/>
      <c r="B8" s="367"/>
      <c r="C8" s="367"/>
      <c r="D8" s="367"/>
      <c r="E8" s="367"/>
      <c r="F8" s="367"/>
      <c r="G8" s="367"/>
      <c r="H8" s="367"/>
      <c r="I8" s="368"/>
      <c r="K8" s="48" t="s">
        <v>11</v>
      </c>
      <c r="L8" s="6" t="s">
        <v>25</v>
      </c>
      <c r="M8" s="9"/>
      <c r="N8" s="8"/>
      <c r="O8" s="49"/>
      <c r="Q8" s="48" t="s">
        <v>190</v>
      </c>
      <c r="R8" s="6" t="s">
        <v>191</v>
      </c>
      <c r="S8" s="9"/>
      <c r="T8" s="8"/>
      <c r="U8" s="49"/>
    </row>
    <row r="9" spans="1:21" ht="16.5" customHeight="1" x14ac:dyDescent="0.25">
      <c r="A9" s="56"/>
      <c r="B9" s="57" t="s">
        <v>436</v>
      </c>
      <c r="C9" s="58"/>
      <c r="D9" s="59"/>
      <c r="E9" s="59"/>
      <c r="F9" s="59"/>
      <c r="G9" s="59"/>
      <c r="H9" s="59"/>
      <c r="I9" s="60"/>
      <c r="K9" s="50" t="s">
        <v>12</v>
      </c>
      <c r="L9" s="51" t="s">
        <v>26</v>
      </c>
      <c r="M9" s="11"/>
      <c r="N9" s="12"/>
      <c r="O9" s="52"/>
      <c r="Q9" s="97" t="s">
        <v>192</v>
      </c>
      <c r="R9" s="98" t="s">
        <v>193</v>
      </c>
      <c r="S9" s="16"/>
      <c r="T9" s="17"/>
      <c r="U9" s="99"/>
    </row>
    <row r="10" spans="1:21" ht="16.5" customHeight="1" x14ac:dyDescent="0.25">
      <c r="A10" s="61" t="s">
        <v>431</v>
      </c>
      <c r="B10" s="62" t="str">
        <f>"Aby zdobyć KORONĘ w regionie "&amp; C1 &amp;", należy odwiedzić"</f>
        <v>Aby zdobyć KORONĘ w regionie GÓRY, należy odwiedzić</v>
      </c>
      <c r="K10" s="48" t="s">
        <v>13</v>
      </c>
      <c r="L10" s="6" t="s">
        <v>27</v>
      </c>
      <c r="M10" s="9"/>
      <c r="N10" s="8"/>
      <c r="O10" s="49"/>
      <c r="Q10" s="48" t="s">
        <v>194</v>
      </c>
      <c r="R10" s="6" t="s">
        <v>195</v>
      </c>
      <c r="S10" s="9"/>
      <c r="T10" s="8"/>
      <c r="U10" s="49"/>
    </row>
    <row r="11" spans="1:21" s="1" customFormat="1" ht="16.5" customHeight="1" x14ac:dyDescent="0.25">
      <c r="A11" s="65"/>
      <c r="B11" s="62" t="s">
        <v>433</v>
      </c>
      <c r="C11" s="63"/>
      <c r="D11"/>
      <c r="E11"/>
      <c r="F11"/>
      <c r="G11"/>
      <c r="H11"/>
      <c r="I11" s="64"/>
      <c r="K11" s="66"/>
      <c r="L11" s="67"/>
      <c r="M11" s="340"/>
      <c r="N11" s="67"/>
      <c r="O11" s="68"/>
      <c r="Q11" s="100" t="s">
        <v>196</v>
      </c>
      <c r="R11" s="101" t="s">
        <v>197</v>
      </c>
      <c r="S11" s="18"/>
      <c r="T11" s="19"/>
      <c r="U11" s="102"/>
    </row>
    <row r="12" spans="1:21" ht="16.5" customHeight="1" x14ac:dyDescent="0.25">
      <c r="A12" s="61" t="s">
        <v>431</v>
      </c>
      <c r="B12" s="62" t="s">
        <v>430</v>
      </c>
    </row>
    <row r="13" spans="1:21" ht="16.5" customHeight="1" x14ac:dyDescent="0.25">
      <c r="B13" s="62" t="s">
        <v>434</v>
      </c>
      <c r="K13" s="32" t="s">
        <v>34</v>
      </c>
      <c r="L13" s="10"/>
      <c r="M13" s="33">
        <f>COUNTA(M15:M20)</f>
        <v>0</v>
      </c>
      <c r="N13" s="34"/>
      <c r="O13" s="35">
        <f>COUNTA(O15:O20)</f>
        <v>0</v>
      </c>
      <c r="Q13" s="89" t="s">
        <v>198</v>
      </c>
      <c r="R13" s="15"/>
      <c r="S13" s="90">
        <f>COUNTA(S15:S20)</f>
        <v>0</v>
      </c>
      <c r="T13" s="91"/>
      <c r="U13" s="92">
        <f>COUNTA(U15:U20)</f>
        <v>0</v>
      </c>
    </row>
    <row r="14" spans="1:21" ht="16.5" customHeight="1" x14ac:dyDescent="0.25">
      <c r="A14" s="61" t="s">
        <v>431</v>
      </c>
      <c r="B14" s="62" t="s">
        <v>439</v>
      </c>
      <c r="K14" s="40" t="s">
        <v>0</v>
      </c>
      <c r="L14" s="41" t="s">
        <v>15</v>
      </c>
      <c r="M14" s="42" t="s">
        <v>3</v>
      </c>
      <c r="N14" s="41" t="s">
        <v>16</v>
      </c>
      <c r="O14" s="43" t="s">
        <v>6</v>
      </c>
      <c r="Q14" s="93" t="s">
        <v>0</v>
      </c>
      <c r="R14" s="94" t="s">
        <v>15</v>
      </c>
      <c r="S14" s="95" t="s">
        <v>3</v>
      </c>
      <c r="T14" s="94" t="s">
        <v>16</v>
      </c>
      <c r="U14" s="96" t="s">
        <v>6</v>
      </c>
    </row>
    <row r="15" spans="1:21" ht="16.5" customHeight="1" x14ac:dyDescent="0.25">
      <c r="A15" s="61" t="s">
        <v>431</v>
      </c>
      <c r="B15" s="62" t="s">
        <v>445</v>
      </c>
      <c r="K15" s="48" t="s">
        <v>17</v>
      </c>
      <c r="L15" s="6" t="s">
        <v>28</v>
      </c>
      <c r="M15" s="9"/>
      <c r="N15" s="8"/>
      <c r="O15" s="49"/>
      <c r="Q15" s="48" t="s">
        <v>199</v>
      </c>
      <c r="R15" s="6" t="s">
        <v>200</v>
      </c>
      <c r="S15" s="9"/>
      <c r="T15" s="8"/>
      <c r="U15" s="49"/>
    </row>
    <row r="16" spans="1:21" ht="16.5" customHeight="1" x14ac:dyDescent="0.25">
      <c r="B16" s="62" t="s">
        <v>446</v>
      </c>
      <c r="K16" s="50" t="s">
        <v>18</v>
      </c>
      <c r="L16" s="51" t="s">
        <v>29</v>
      </c>
      <c r="M16" s="11"/>
      <c r="N16" s="12"/>
      <c r="O16" s="52"/>
      <c r="Q16" s="97" t="s">
        <v>201</v>
      </c>
      <c r="R16" s="98" t="s">
        <v>202</v>
      </c>
      <c r="S16" s="16"/>
      <c r="T16" s="17"/>
      <c r="U16" s="99"/>
    </row>
    <row r="17" spans="1:21" ht="16.5" customHeight="1" x14ac:dyDescent="0.25">
      <c r="A17" s="61"/>
      <c r="B17" s="72" t="s">
        <v>447</v>
      </c>
      <c r="K17" s="48" t="s">
        <v>19</v>
      </c>
      <c r="L17" s="6" t="s">
        <v>30</v>
      </c>
      <c r="M17" s="9"/>
      <c r="N17" s="8"/>
      <c r="O17" s="49"/>
      <c r="Q17" s="48" t="s">
        <v>203</v>
      </c>
      <c r="R17" s="6" t="s">
        <v>204</v>
      </c>
      <c r="S17" s="9"/>
      <c r="T17" s="8"/>
      <c r="U17" s="49"/>
    </row>
    <row r="18" spans="1:21" ht="16.5" customHeight="1" x14ac:dyDescent="0.25">
      <c r="B18" s="62"/>
      <c r="K18" s="50" t="s">
        <v>20</v>
      </c>
      <c r="L18" s="51" t="s">
        <v>31</v>
      </c>
      <c r="M18" s="11"/>
      <c r="N18" s="12"/>
      <c r="O18" s="52"/>
      <c r="Q18" s="97" t="s">
        <v>205</v>
      </c>
      <c r="R18" s="98" t="s">
        <v>206</v>
      </c>
      <c r="S18" s="16"/>
      <c r="T18" s="17"/>
      <c r="U18" s="99"/>
    </row>
    <row r="19" spans="1:21" ht="16.5" customHeight="1" x14ac:dyDescent="0.25">
      <c r="A19" s="56"/>
      <c r="B19" s="73" t="s">
        <v>435</v>
      </c>
      <c r="C19" s="58"/>
      <c r="D19" s="59"/>
      <c r="E19" s="59"/>
      <c r="F19" s="59"/>
      <c r="G19" s="59"/>
      <c r="H19" s="59"/>
      <c r="I19" s="60"/>
      <c r="K19" s="48" t="s">
        <v>21</v>
      </c>
      <c r="L19" s="6" t="s">
        <v>32</v>
      </c>
      <c r="M19" s="9"/>
      <c r="N19" s="8"/>
      <c r="O19" s="49"/>
      <c r="Q19" s="48"/>
      <c r="R19" s="6"/>
      <c r="S19" s="7"/>
      <c r="T19" s="6"/>
      <c r="U19" s="49"/>
    </row>
    <row r="20" spans="1:21" ht="16.5" customHeight="1" x14ac:dyDescent="0.25">
      <c r="A20" s="61" t="s">
        <v>431</v>
      </c>
      <c r="B20" s="103" t="s">
        <v>444</v>
      </c>
      <c r="K20" s="66" t="s">
        <v>22</v>
      </c>
      <c r="L20" s="67" t="s">
        <v>33</v>
      </c>
      <c r="M20" s="13"/>
      <c r="N20" s="14"/>
      <c r="O20" s="68"/>
      <c r="Q20" s="100"/>
      <c r="R20" s="101"/>
      <c r="S20" s="341"/>
      <c r="T20" s="101"/>
      <c r="U20" s="102"/>
    </row>
    <row r="21" spans="1:21" ht="16.5" customHeight="1" x14ac:dyDescent="0.25">
      <c r="A21" s="61" t="s">
        <v>431</v>
      </c>
      <c r="B21" s="62" t="s">
        <v>432</v>
      </c>
    </row>
    <row r="22" spans="1:21" ht="16.5" customHeight="1" x14ac:dyDescent="0.25">
      <c r="A22" s="61" t="s">
        <v>431</v>
      </c>
      <c r="B22" s="62" t="s">
        <v>437</v>
      </c>
      <c r="K22" s="32" t="s">
        <v>35</v>
      </c>
      <c r="L22" s="10"/>
      <c r="M22" s="33">
        <f>COUNTA(M24:M29)</f>
        <v>0</v>
      </c>
      <c r="N22" s="34"/>
      <c r="O22" s="35">
        <f>COUNTA(O24:O29)</f>
        <v>0</v>
      </c>
      <c r="Q22" s="89" t="s">
        <v>207</v>
      </c>
      <c r="R22" s="15"/>
      <c r="S22" s="90">
        <f>COUNTA(S24:S29)</f>
        <v>0</v>
      </c>
      <c r="T22" s="91"/>
      <c r="U22" s="92">
        <f>COUNTA(U24:U29)</f>
        <v>0</v>
      </c>
    </row>
    <row r="23" spans="1:21" ht="16.5" customHeight="1" x14ac:dyDescent="0.25">
      <c r="B23" s="62" t="s">
        <v>443</v>
      </c>
      <c r="K23" s="40" t="s">
        <v>0</v>
      </c>
      <c r="L23" s="41" t="s">
        <v>15</v>
      </c>
      <c r="M23" s="42" t="s">
        <v>3</v>
      </c>
      <c r="N23" s="41" t="s">
        <v>16</v>
      </c>
      <c r="O23" s="43" t="s">
        <v>6</v>
      </c>
      <c r="Q23" s="93" t="s">
        <v>0</v>
      </c>
      <c r="R23" s="94" t="s">
        <v>15</v>
      </c>
      <c r="S23" s="95" t="s">
        <v>3</v>
      </c>
      <c r="T23" s="94" t="s">
        <v>16</v>
      </c>
      <c r="U23" s="96" t="s">
        <v>6</v>
      </c>
    </row>
    <row r="24" spans="1:21" ht="16.5" customHeight="1" x14ac:dyDescent="0.25">
      <c r="B24" s="25" t="s">
        <v>438</v>
      </c>
      <c r="K24" s="48" t="s">
        <v>36</v>
      </c>
      <c r="L24" s="6" t="s">
        <v>42</v>
      </c>
      <c r="M24" s="9"/>
      <c r="N24" s="8"/>
      <c r="O24" s="49"/>
      <c r="Q24" s="48" t="s">
        <v>208</v>
      </c>
      <c r="R24" s="6" t="s">
        <v>209</v>
      </c>
      <c r="S24" s="9"/>
      <c r="T24" s="8"/>
      <c r="U24" s="49"/>
    </row>
    <row r="25" spans="1:21" ht="16.5" customHeight="1" x14ac:dyDescent="0.25">
      <c r="K25" s="50" t="s">
        <v>37</v>
      </c>
      <c r="L25" s="51" t="s">
        <v>43</v>
      </c>
      <c r="M25" s="11"/>
      <c r="N25" s="12"/>
      <c r="O25" s="52"/>
      <c r="Q25" s="97" t="s">
        <v>210</v>
      </c>
      <c r="R25" s="98" t="s">
        <v>211</v>
      </c>
      <c r="S25" s="16"/>
      <c r="T25" s="17"/>
      <c r="U25" s="99"/>
    </row>
    <row r="26" spans="1:21" ht="16.5" customHeight="1" x14ac:dyDescent="0.25">
      <c r="F26" s="74"/>
      <c r="G26" s="74"/>
      <c r="H26" s="75"/>
      <c r="K26" s="48" t="s">
        <v>38</v>
      </c>
      <c r="L26" s="6" t="s">
        <v>44</v>
      </c>
      <c r="M26" s="9"/>
      <c r="N26" s="8"/>
      <c r="O26" s="49"/>
      <c r="Q26" s="48" t="s">
        <v>212</v>
      </c>
      <c r="R26" s="6" t="s">
        <v>1757</v>
      </c>
      <c r="S26" s="9"/>
      <c r="T26" s="8"/>
      <c r="U26" s="49"/>
    </row>
    <row r="27" spans="1:21" ht="16.5" customHeight="1" x14ac:dyDescent="0.25">
      <c r="A27" s="56"/>
      <c r="B27" s="57" t="s">
        <v>440</v>
      </c>
      <c r="C27" s="58"/>
      <c r="D27" s="59"/>
      <c r="E27" s="59"/>
      <c r="F27" s="59"/>
      <c r="G27" s="59"/>
      <c r="H27" s="59"/>
      <c r="I27" s="60"/>
      <c r="K27" s="50" t="s">
        <v>39</v>
      </c>
      <c r="L27" s="51" t="s">
        <v>45</v>
      </c>
      <c r="M27" s="11"/>
      <c r="N27" s="12"/>
      <c r="O27" s="52"/>
      <c r="Q27" s="97" t="s">
        <v>213</v>
      </c>
      <c r="R27" s="98" t="s">
        <v>214</v>
      </c>
      <c r="S27" s="16"/>
      <c r="T27" s="17"/>
      <c r="U27" s="99"/>
    </row>
    <row r="28" spans="1:21" ht="16.5" customHeight="1" x14ac:dyDescent="0.25">
      <c r="B28" s="76" t="s">
        <v>441</v>
      </c>
      <c r="F28" s="311"/>
      <c r="G28" s="77"/>
      <c r="H28" s="312"/>
      <c r="K28" s="48" t="s">
        <v>40</v>
      </c>
      <c r="L28" s="6" t="s">
        <v>46</v>
      </c>
      <c r="M28" s="9"/>
      <c r="N28" s="8"/>
      <c r="O28" s="49"/>
      <c r="Q28" s="48" t="s">
        <v>215</v>
      </c>
      <c r="R28" s="6" t="s">
        <v>216</v>
      </c>
      <c r="S28" s="9"/>
      <c r="T28" s="8"/>
      <c r="U28" s="49"/>
    </row>
    <row r="29" spans="1:21" ht="16.5" customHeight="1" x14ac:dyDescent="0.25">
      <c r="F29" s="311"/>
      <c r="G29" s="77"/>
      <c r="H29" s="312"/>
      <c r="K29" s="66" t="s">
        <v>41</v>
      </c>
      <c r="L29" s="67" t="s">
        <v>47</v>
      </c>
      <c r="M29" s="13"/>
      <c r="N29" s="14"/>
      <c r="O29" s="68"/>
      <c r="Q29" s="100"/>
      <c r="R29" s="101"/>
      <c r="S29" s="341"/>
      <c r="T29" s="101"/>
      <c r="U29" s="102"/>
    </row>
    <row r="30" spans="1:21" ht="16.5" customHeight="1" x14ac:dyDescent="0.25">
      <c r="B30" s="78" t="s">
        <v>429</v>
      </c>
      <c r="D30" s="78" t="s">
        <v>425</v>
      </c>
      <c r="F30" s="78" t="s">
        <v>1758</v>
      </c>
      <c r="G30" s="77"/>
      <c r="H30" s="313" t="s">
        <v>1759</v>
      </c>
    </row>
    <row r="31" spans="1:21" ht="16.5" customHeight="1" x14ac:dyDescent="0.25">
      <c r="K31" s="32" t="s">
        <v>48</v>
      </c>
      <c r="L31" s="10"/>
      <c r="M31" s="33">
        <f>COUNTA(M33:M38)</f>
        <v>0</v>
      </c>
      <c r="N31" s="34"/>
      <c r="O31" s="35">
        <f>COUNTA(O33:O38)</f>
        <v>0</v>
      </c>
      <c r="Q31" s="89" t="s">
        <v>217</v>
      </c>
      <c r="R31" s="15"/>
      <c r="S31" s="90">
        <f>COUNTA(S33:S38)</f>
        <v>0</v>
      </c>
      <c r="T31" s="91"/>
      <c r="U31" s="92">
        <f>COUNTA(U33:U38)</f>
        <v>0</v>
      </c>
    </row>
    <row r="32" spans="1:21" ht="16.5" customHeight="1" x14ac:dyDescent="0.25">
      <c r="B32" s="79" t="str">
        <f>PROPER(K4)</f>
        <v>Góry Izerskie</v>
      </c>
      <c r="C32" s="80"/>
      <c r="D32" s="81">
        <f>(M4)</f>
        <v>0</v>
      </c>
      <c r="E32" s="82"/>
      <c r="F32" s="80" t="str">
        <f>IF(D32&gt;0,"x","")</f>
        <v/>
      </c>
      <c r="G32" s="80"/>
      <c r="H32" s="80" t="str">
        <f>IF(D32&gt;1,"x","")</f>
        <v/>
      </c>
      <c r="K32" s="40" t="s">
        <v>0</v>
      </c>
      <c r="L32" s="41" t="s">
        <v>15</v>
      </c>
      <c r="M32" s="42" t="s">
        <v>3</v>
      </c>
      <c r="N32" s="41" t="s">
        <v>16</v>
      </c>
      <c r="O32" s="43" t="s">
        <v>6</v>
      </c>
      <c r="Q32" s="93" t="s">
        <v>0</v>
      </c>
      <c r="R32" s="94" t="s">
        <v>15</v>
      </c>
      <c r="S32" s="95" t="s">
        <v>3</v>
      </c>
      <c r="T32" s="94" t="s">
        <v>16</v>
      </c>
      <c r="U32" s="96" t="s">
        <v>6</v>
      </c>
    </row>
    <row r="33" spans="2:21" ht="16.5" customHeight="1" x14ac:dyDescent="0.25">
      <c r="B33" s="83" t="str">
        <f>PROPER(K13)</f>
        <v>Karkonosze</v>
      </c>
      <c r="C33" s="3"/>
      <c r="D33" s="84">
        <f>(M13)</f>
        <v>0</v>
      </c>
      <c r="E33" s="6"/>
      <c r="F33" s="3" t="str">
        <f t="shared" ref="F33:F46" si="0">IF(D33&gt;0,"x","")</f>
        <v/>
      </c>
      <c r="G33" s="3"/>
      <c r="H33" s="3" t="str">
        <f t="shared" ref="H33:H46" si="1">IF(D33&gt;1,"x","")</f>
        <v/>
      </c>
      <c r="K33" s="48" t="s">
        <v>49</v>
      </c>
      <c r="L33" s="6" t="s">
        <v>50</v>
      </c>
      <c r="M33" s="9"/>
      <c r="N33" s="8"/>
      <c r="O33" s="49"/>
      <c r="Q33" s="48" t="s">
        <v>218</v>
      </c>
      <c r="R33" s="6" t="s">
        <v>219</v>
      </c>
      <c r="S33" s="9"/>
      <c r="T33" s="8"/>
      <c r="U33" s="49"/>
    </row>
    <row r="34" spans="2:21" ht="16.5" customHeight="1" x14ac:dyDescent="0.25">
      <c r="B34" s="79" t="str">
        <f>PROPER(K22)</f>
        <v>Rudawy Janowickie</v>
      </c>
      <c r="C34" s="80"/>
      <c r="D34" s="81">
        <f>(M22)</f>
        <v>0</v>
      </c>
      <c r="E34" s="82"/>
      <c r="F34" s="80" t="str">
        <f t="shared" si="0"/>
        <v/>
      </c>
      <c r="G34" s="80"/>
      <c r="H34" s="80" t="str">
        <f t="shared" si="1"/>
        <v/>
      </c>
      <c r="K34" s="50" t="s">
        <v>51</v>
      </c>
      <c r="L34" s="51" t="s">
        <v>52</v>
      </c>
      <c r="M34" s="11"/>
      <c r="N34" s="12"/>
      <c r="O34" s="52"/>
      <c r="Q34" s="97" t="s">
        <v>220</v>
      </c>
      <c r="R34" s="98" t="s">
        <v>221</v>
      </c>
      <c r="S34" s="16"/>
      <c r="T34" s="17"/>
      <c r="U34" s="99"/>
    </row>
    <row r="35" spans="2:21" ht="16.5" customHeight="1" x14ac:dyDescent="0.25">
      <c r="B35" s="83" t="str">
        <f>PROPER(K31)</f>
        <v>Góry Kaczawskie</v>
      </c>
      <c r="C35" s="3"/>
      <c r="D35" s="84">
        <f>(M31)</f>
        <v>0</v>
      </c>
      <c r="E35" s="6"/>
      <c r="F35" s="3" t="str">
        <f t="shared" si="0"/>
        <v/>
      </c>
      <c r="G35" s="3"/>
      <c r="H35" s="3" t="str">
        <f t="shared" si="1"/>
        <v/>
      </c>
      <c r="K35" s="48" t="s">
        <v>53</v>
      </c>
      <c r="L35" s="6" t="s">
        <v>54</v>
      </c>
      <c r="M35" s="9"/>
      <c r="N35" s="8"/>
      <c r="O35" s="49"/>
      <c r="Q35" s="48" t="s">
        <v>222</v>
      </c>
      <c r="R35" s="6" t="s">
        <v>223</v>
      </c>
      <c r="S35" s="9"/>
      <c r="T35" s="8"/>
      <c r="U35" s="49"/>
    </row>
    <row r="36" spans="2:21" ht="16.5" customHeight="1" x14ac:dyDescent="0.25">
      <c r="B36" s="79" t="str">
        <f>PROPER(K40)</f>
        <v>Góry Wałbrzyskie</v>
      </c>
      <c r="C36" s="80"/>
      <c r="D36" s="81">
        <f>(M40)</f>
        <v>0</v>
      </c>
      <c r="E36" s="82"/>
      <c r="F36" s="80" t="str">
        <f t="shared" si="0"/>
        <v/>
      </c>
      <c r="G36" s="80"/>
      <c r="H36" s="80" t="str">
        <f t="shared" si="1"/>
        <v/>
      </c>
      <c r="K36" s="50" t="s">
        <v>55</v>
      </c>
      <c r="L36" s="51" t="s">
        <v>56</v>
      </c>
      <c r="M36" s="11"/>
      <c r="N36" s="12"/>
      <c r="O36" s="52"/>
      <c r="Q36" s="97" t="s">
        <v>224</v>
      </c>
      <c r="R36" s="98" t="s">
        <v>225</v>
      </c>
      <c r="S36" s="16"/>
      <c r="T36" s="17"/>
      <c r="U36" s="99"/>
    </row>
    <row r="37" spans="2:21" ht="16.5" customHeight="1" x14ac:dyDescent="0.25">
      <c r="B37" s="83" t="str">
        <f>PROPER(K49)</f>
        <v>Góry Kamienne</v>
      </c>
      <c r="C37" s="3"/>
      <c r="D37" s="84">
        <f>(M49)</f>
        <v>0</v>
      </c>
      <c r="E37" s="6"/>
      <c r="F37" s="3" t="str">
        <f t="shared" si="0"/>
        <v/>
      </c>
      <c r="G37" s="3"/>
      <c r="H37" s="3" t="str">
        <f t="shared" si="1"/>
        <v/>
      </c>
      <c r="K37" s="48"/>
      <c r="L37" s="6"/>
      <c r="M37" s="7"/>
      <c r="N37" s="6"/>
      <c r="O37" s="49"/>
      <c r="Q37" s="48" t="s">
        <v>226</v>
      </c>
      <c r="R37" s="6" t="s">
        <v>227</v>
      </c>
      <c r="S37" s="9"/>
      <c r="T37" s="8"/>
      <c r="U37" s="49"/>
    </row>
    <row r="38" spans="2:21" ht="16.5" customHeight="1" x14ac:dyDescent="0.25">
      <c r="B38" s="79" t="str">
        <f>PROPER(K58)</f>
        <v>Góry Sowie</v>
      </c>
      <c r="C38" s="80"/>
      <c r="D38" s="81">
        <f>(M58)</f>
        <v>0</v>
      </c>
      <c r="E38" s="82"/>
      <c r="F38" s="80" t="str">
        <f t="shared" si="0"/>
        <v/>
      </c>
      <c r="G38" s="80"/>
      <c r="H38" s="80" t="str">
        <f t="shared" si="1"/>
        <v/>
      </c>
      <c r="K38" s="66"/>
      <c r="L38" s="67"/>
      <c r="M38" s="340"/>
      <c r="N38" s="67"/>
      <c r="O38" s="68"/>
      <c r="Q38" s="100" t="s">
        <v>228</v>
      </c>
      <c r="R38" s="101" t="s">
        <v>229</v>
      </c>
      <c r="S38" s="18"/>
      <c r="T38" s="19"/>
      <c r="U38" s="102"/>
    </row>
    <row r="39" spans="2:21" ht="16.5" customHeight="1" x14ac:dyDescent="0.25">
      <c r="B39" s="83" t="str">
        <f>PROPER(K67)</f>
        <v>Góry Stołowe</v>
      </c>
      <c r="C39" s="3"/>
      <c r="D39" s="84">
        <f>(M67)</f>
        <v>0</v>
      </c>
      <c r="E39" s="6"/>
      <c r="F39" s="3" t="str">
        <f t="shared" si="0"/>
        <v/>
      </c>
      <c r="G39" s="3"/>
      <c r="H39" s="3" t="str">
        <f t="shared" si="1"/>
        <v/>
      </c>
    </row>
    <row r="40" spans="2:21" ht="16.5" customHeight="1" x14ac:dyDescent="0.25">
      <c r="B40" s="79" t="str">
        <f>PROPER(K76)</f>
        <v>Góry Orlickie</v>
      </c>
      <c r="C40" s="80"/>
      <c r="D40" s="81">
        <f>(M76)</f>
        <v>0</v>
      </c>
      <c r="E40" s="82"/>
      <c r="F40" s="80" t="str">
        <f t="shared" si="0"/>
        <v/>
      </c>
      <c r="G40" s="80"/>
      <c r="H40" s="80" t="str">
        <f t="shared" si="1"/>
        <v/>
      </c>
      <c r="K40" s="32" t="s">
        <v>57</v>
      </c>
      <c r="L40" s="10"/>
      <c r="M40" s="33">
        <f>COUNTA(M42:M47)</f>
        <v>0</v>
      </c>
      <c r="N40" s="34"/>
      <c r="O40" s="35">
        <f>COUNTA(O42:O47)</f>
        <v>0</v>
      </c>
      <c r="Q40" s="89" t="s">
        <v>230</v>
      </c>
      <c r="R40" s="15"/>
      <c r="S40" s="90">
        <f>COUNTA(S42:S47)</f>
        <v>0</v>
      </c>
      <c r="T40" s="91"/>
      <c r="U40" s="92">
        <f>COUNTA(U42:U47)</f>
        <v>0</v>
      </c>
    </row>
    <row r="41" spans="2:21" ht="16.5" customHeight="1" x14ac:dyDescent="0.25">
      <c r="B41" s="83" t="str">
        <f>PROPER(K85)</f>
        <v>Góry Bystrzyckie</v>
      </c>
      <c r="C41" s="3"/>
      <c r="D41" s="84">
        <f>(M85)</f>
        <v>0</v>
      </c>
      <c r="E41" s="6"/>
      <c r="F41" s="3" t="str">
        <f t="shared" si="0"/>
        <v/>
      </c>
      <c r="G41" s="3"/>
      <c r="H41" s="3" t="str">
        <f t="shared" si="1"/>
        <v/>
      </c>
      <c r="K41" s="40" t="s">
        <v>0</v>
      </c>
      <c r="L41" s="41" t="s">
        <v>15</v>
      </c>
      <c r="M41" s="42" t="s">
        <v>3</v>
      </c>
      <c r="N41" s="41" t="s">
        <v>16</v>
      </c>
      <c r="O41" s="43" t="s">
        <v>6</v>
      </c>
      <c r="Q41" s="93" t="s">
        <v>0</v>
      </c>
      <c r="R41" s="94" t="s">
        <v>15</v>
      </c>
      <c r="S41" s="95" t="s">
        <v>3</v>
      </c>
      <c r="T41" s="94" t="s">
        <v>16</v>
      </c>
      <c r="U41" s="96" t="s">
        <v>6</v>
      </c>
    </row>
    <row r="42" spans="2:21" ht="16.5" customHeight="1" x14ac:dyDescent="0.25">
      <c r="B42" s="79" t="str">
        <f>PROPER(K94)</f>
        <v>Masyw Śnieżnika</v>
      </c>
      <c r="C42" s="80"/>
      <c r="D42" s="81">
        <f>(M94)</f>
        <v>0</v>
      </c>
      <c r="E42" s="82"/>
      <c r="F42" s="80" t="str">
        <f t="shared" si="0"/>
        <v/>
      </c>
      <c r="G42" s="80"/>
      <c r="H42" s="80" t="str">
        <f t="shared" si="1"/>
        <v/>
      </c>
      <c r="K42" s="48" t="s">
        <v>58</v>
      </c>
      <c r="L42" s="6" t="s">
        <v>59</v>
      </c>
      <c r="M42" s="9"/>
      <c r="N42" s="8"/>
      <c r="O42" s="49"/>
      <c r="Q42" s="48" t="s">
        <v>231</v>
      </c>
      <c r="R42" s="6" t="s">
        <v>232</v>
      </c>
      <c r="S42" s="9"/>
      <c r="T42" s="8"/>
      <c r="U42" s="49"/>
    </row>
    <row r="43" spans="2:21" ht="16.5" customHeight="1" x14ac:dyDescent="0.25">
      <c r="B43" s="83" t="str">
        <f>PROPER(K103)</f>
        <v>Góry Złote</v>
      </c>
      <c r="C43" s="3"/>
      <c r="D43" s="84">
        <f>(M103)</f>
        <v>0</v>
      </c>
      <c r="E43" s="6"/>
      <c r="F43" s="3" t="str">
        <f t="shared" si="0"/>
        <v/>
      </c>
      <c r="G43" s="3"/>
      <c r="H43" s="3" t="str">
        <f t="shared" si="1"/>
        <v/>
      </c>
      <c r="K43" s="50" t="s">
        <v>60</v>
      </c>
      <c r="L43" s="51" t="s">
        <v>61</v>
      </c>
      <c r="M43" s="11"/>
      <c r="N43" s="12"/>
      <c r="O43" s="52"/>
      <c r="Q43" s="97" t="s">
        <v>233</v>
      </c>
      <c r="R43" s="98" t="s">
        <v>234</v>
      </c>
      <c r="S43" s="16"/>
      <c r="T43" s="17"/>
      <c r="U43" s="99"/>
    </row>
    <row r="44" spans="2:21" ht="16.5" customHeight="1" x14ac:dyDescent="0.25">
      <c r="B44" s="79" t="str">
        <f>PROPER(K112)</f>
        <v>Góry Bardzkie</v>
      </c>
      <c r="C44" s="80"/>
      <c r="D44" s="81">
        <f>(M112)</f>
        <v>0</v>
      </c>
      <c r="E44" s="82"/>
      <c r="F44" s="80" t="str">
        <f t="shared" si="0"/>
        <v/>
      </c>
      <c r="G44" s="80"/>
      <c r="H44" s="80" t="str">
        <f t="shared" si="1"/>
        <v/>
      </c>
      <c r="K44" s="48" t="s">
        <v>62</v>
      </c>
      <c r="L44" s="6" t="s">
        <v>63</v>
      </c>
      <c r="M44" s="9"/>
      <c r="N44" s="8"/>
      <c r="O44" s="49"/>
      <c r="Q44" s="48" t="s">
        <v>235</v>
      </c>
      <c r="R44" s="6" t="s">
        <v>236</v>
      </c>
      <c r="S44" s="9"/>
      <c r="T44" s="8"/>
      <c r="U44" s="49"/>
    </row>
    <row r="45" spans="2:21" ht="16.5" customHeight="1" x14ac:dyDescent="0.25">
      <c r="B45" s="83" t="str">
        <f>PROPER(K121)</f>
        <v>Góry Opawskie</v>
      </c>
      <c r="C45" s="3"/>
      <c r="D45" s="84">
        <f>(M121)</f>
        <v>0</v>
      </c>
      <c r="E45" s="6"/>
      <c r="F45" s="3" t="str">
        <f t="shared" si="0"/>
        <v/>
      </c>
      <c r="G45" s="3"/>
      <c r="H45" s="3" t="str">
        <f t="shared" si="1"/>
        <v/>
      </c>
      <c r="K45" s="50" t="s">
        <v>64</v>
      </c>
      <c r="L45" s="51" t="s">
        <v>65</v>
      </c>
      <c r="M45" s="11"/>
      <c r="N45" s="12"/>
      <c r="O45" s="52"/>
      <c r="Q45" s="97"/>
      <c r="R45" s="98"/>
      <c r="S45" s="342"/>
      <c r="T45" s="98"/>
      <c r="U45" s="99"/>
    </row>
    <row r="46" spans="2:21" ht="16.5" customHeight="1" x14ac:dyDescent="0.25">
      <c r="B46" s="79" t="str">
        <f>PROPER(K130)</f>
        <v>Masyw Ślęży</v>
      </c>
      <c r="C46" s="80"/>
      <c r="D46" s="81">
        <f>(M130)</f>
        <v>0</v>
      </c>
      <c r="E46" s="82"/>
      <c r="F46" s="80" t="str">
        <f t="shared" si="0"/>
        <v/>
      </c>
      <c r="G46" s="80"/>
      <c r="H46" s="80" t="str">
        <f t="shared" si="1"/>
        <v/>
      </c>
      <c r="K46" s="48" t="s">
        <v>66</v>
      </c>
      <c r="L46" s="6" t="s">
        <v>67</v>
      </c>
      <c r="M46" s="9"/>
      <c r="N46" s="8"/>
      <c r="O46" s="49"/>
      <c r="Q46" s="48"/>
      <c r="R46" s="6"/>
      <c r="S46" s="7"/>
      <c r="T46" s="6"/>
      <c r="U46" s="49"/>
    </row>
    <row r="47" spans="2:21" ht="16.5" customHeight="1" x14ac:dyDescent="0.25">
      <c r="B47" s="316" t="str">
        <f>PROPER(K139)</f>
        <v>Góry Świętokrzyskie</v>
      </c>
      <c r="D47" s="84">
        <f>(M139)</f>
        <v>0</v>
      </c>
      <c r="F47" s="3" t="str">
        <f t="shared" ref="F47" si="2">IF(D47&gt;0,"x","")</f>
        <v/>
      </c>
      <c r="G47" s="3"/>
      <c r="H47" s="3" t="str">
        <f t="shared" ref="H47" si="3">IF(D47&gt;1,"x","")</f>
        <v/>
      </c>
      <c r="K47" s="66"/>
      <c r="L47" s="67"/>
      <c r="M47" s="340"/>
      <c r="N47" s="67"/>
      <c r="O47" s="68"/>
      <c r="Q47" s="100"/>
      <c r="R47" s="101"/>
      <c r="S47" s="341"/>
      <c r="T47" s="101"/>
      <c r="U47" s="102"/>
    </row>
    <row r="48" spans="2:21" ht="16.5" customHeight="1" x14ac:dyDescent="0.25">
      <c r="B48" s="314" t="str">
        <f>PROPER(Q4)</f>
        <v>Beskid Śląski</v>
      </c>
      <c r="C48" s="85"/>
      <c r="D48" s="81">
        <f>(S4)</f>
        <v>0</v>
      </c>
      <c r="E48" s="86"/>
      <c r="F48" s="80" t="str">
        <f t="shared" ref="F48" si="4">IF(D48&gt;0,"x","")</f>
        <v/>
      </c>
      <c r="G48" s="80"/>
      <c r="H48" s="80" t="str">
        <f t="shared" ref="H48" si="5">IF(D48&gt;1,"x","")</f>
        <v/>
      </c>
    </row>
    <row r="49" spans="2:21" ht="16.5" customHeight="1" x14ac:dyDescent="0.25">
      <c r="B49" s="315" t="str">
        <f>PROPER(Q13)</f>
        <v>Międzygórze Jabłonkowsko-Koniakowskie</v>
      </c>
      <c r="D49" s="84">
        <f>(S13)</f>
        <v>0</v>
      </c>
      <c r="F49" s="3" t="str">
        <f t="shared" ref="F49:F69" si="6">IF(D49&gt;0,"x","")</f>
        <v/>
      </c>
      <c r="G49" s="3"/>
      <c r="H49" s="3" t="str">
        <f t="shared" ref="H49:H69" si="7">IF(D49&gt;1,"x","")</f>
        <v/>
      </c>
      <c r="K49" s="32" t="s">
        <v>68</v>
      </c>
      <c r="L49" s="10"/>
      <c r="M49" s="33">
        <f>COUNTA(M51:M56)</f>
        <v>0</v>
      </c>
      <c r="N49" s="34"/>
      <c r="O49" s="35">
        <f>COUNTA(O51:O56)</f>
        <v>0</v>
      </c>
      <c r="Q49" s="89" t="s">
        <v>237</v>
      </c>
      <c r="R49" s="15"/>
      <c r="S49" s="90">
        <f>COUNTA(S51:S56)</f>
        <v>0</v>
      </c>
      <c r="T49" s="91"/>
      <c r="U49" s="92">
        <f>COUNTA(U51:U56)</f>
        <v>0</v>
      </c>
    </row>
    <row r="50" spans="2:21" ht="16.5" customHeight="1" x14ac:dyDescent="0.25">
      <c r="B50" s="314" t="str">
        <f>PROPER(Q22)</f>
        <v>Beskid Żywiecko-Kysucki</v>
      </c>
      <c r="C50" s="85"/>
      <c r="D50" s="81">
        <f>(S22)</f>
        <v>0</v>
      </c>
      <c r="E50" s="86"/>
      <c r="F50" s="80" t="str">
        <f t="shared" si="6"/>
        <v/>
      </c>
      <c r="G50" s="80"/>
      <c r="H50" s="80" t="str">
        <f t="shared" si="7"/>
        <v/>
      </c>
      <c r="K50" s="40" t="s">
        <v>0</v>
      </c>
      <c r="L50" s="41" t="s">
        <v>15</v>
      </c>
      <c r="M50" s="42" t="s">
        <v>3</v>
      </c>
      <c r="N50" s="41" t="s">
        <v>16</v>
      </c>
      <c r="O50" s="43" t="s">
        <v>6</v>
      </c>
      <c r="Q50" s="93" t="s">
        <v>0</v>
      </c>
      <c r="R50" s="94" t="s">
        <v>15</v>
      </c>
      <c r="S50" s="95" t="s">
        <v>3</v>
      </c>
      <c r="T50" s="94" t="s">
        <v>16</v>
      </c>
      <c r="U50" s="96" t="s">
        <v>6</v>
      </c>
    </row>
    <row r="51" spans="2:21" ht="16.5" customHeight="1" x14ac:dyDescent="0.25">
      <c r="B51" s="315" t="str">
        <f>PROPER(Q31)</f>
        <v>Beskid Żywiecko-Orawski</v>
      </c>
      <c r="D51" s="84">
        <f>(S31)</f>
        <v>0</v>
      </c>
      <c r="F51" s="3" t="str">
        <f t="shared" si="6"/>
        <v/>
      </c>
      <c r="G51" s="3"/>
      <c r="H51" s="3" t="str">
        <f t="shared" si="7"/>
        <v/>
      </c>
      <c r="K51" s="48" t="s">
        <v>69</v>
      </c>
      <c r="L51" s="6" t="s">
        <v>70</v>
      </c>
      <c r="M51" s="9"/>
      <c r="N51" s="8"/>
      <c r="O51" s="49"/>
      <c r="Q51" s="48" t="s">
        <v>238</v>
      </c>
      <c r="R51" s="6" t="s">
        <v>239</v>
      </c>
      <c r="S51" s="9"/>
      <c r="T51" s="8"/>
      <c r="U51" s="49"/>
    </row>
    <row r="52" spans="2:21" ht="16.5" customHeight="1" x14ac:dyDescent="0.25">
      <c r="B52" s="314" t="str">
        <f>PROPER(Q40)</f>
        <v>Pasma Pewelsko-Krzeszowskie</v>
      </c>
      <c r="C52" s="85"/>
      <c r="D52" s="81">
        <f>(S40)</f>
        <v>0</v>
      </c>
      <c r="E52" s="86"/>
      <c r="F52" s="80" t="str">
        <f t="shared" si="6"/>
        <v/>
      </c>
      <c r="G52" s="80"/>
      <c r="H52" s="80" t="str">
        <f t="shared" si="7"/>
        <v/>
      </c>
      <c r="K52" s="50" t="s">
        <v>71</v>
      </c>
      <c r="L52" s="51" t="s">
        <v>72</v>
      </c>
      <c r="M52" s="11"/>
      <c r="N52" s="12"/>
      <c r="O52" s="52"/>
      <c r="Q52" s="97" t="s">
        <v>240</v>
      </c>
      <c r="R52" s="98" t="s">
        <v>241</v>
      </c>
      <c r="S52" s="16"/>
      <c r="T52" s="17"/>
      <c r="U52" s="99"/>
    </row>
    <row r="53" spans="2:21" ht="16.5" customHeight="1" x14ac:dyDescent="0.25">
      <c r="B53" s="315" t="str">
        <f>PROPER(Q49)</f>
        <v>Beskid Mały</v>
      </c>
      <c r="D53" s="84">
        <f>(S49)</f>
        <v>0</v>
      </c>
      <c r="F53" s="3" t="str">
        <f t="shared" si="6"/>
        <v/>
      </c>
      <c r="G53" s="3"/>
      <c r="H53" s="3" t="str">
        <f t="shared" si="7"/>
        <v/>
      </c>
      <c r="K53" s="48" t="s">
        <v>73</v>
      </c>
      <c r="L53" s="6" t="s">
        <v>74</v>
      </c>
      <c r="M53" s="9"/>
      <c r="N53" s="8"/>
      <c r="O53" s="49"/>
      <c r="Q53" s="48" t="s">
        <v>242</v>
      </c>
      <c r="R53" s="6" t="s">
        <v>243</v>
      </c>
      <c r="S53" s="9"/>
      <c r="T53" s="8"/>
      <c r="U53" s="49"/>
    </row>
    <row r="54" spans="2:21" ht="16.5" customHeight="1" x14ac:dyDescent="0.25">
      <c r="B54" s="314" t="str">
        <f>PROPER(Q58)</f>
        <v>Beskid Makowski</v>
      </c>
      <c r="C54" s="85"/>
      <c r="D54" s="81">
        <f>(S58)</f>
        <v>0</v>
      </c>
      <c r="E54" s="86"/>
      <c r="F54" s="80" t="str">
        <f t="shared" si="6"/>
        <v/>
      </c>
      <c r="G54" s="80"/>
      <c r="H54" s="80" t="str">
        <f t="shared" si="7"/>
        <v/>
      </c>
      <c r="K54" s="50" t="s">
        <v>75</v>
      </c>
      <c r="L54" s="51" t="s">
        <v>76</v>
      </c>
      <c r="M54" s="11"/>
      <c r="N54" s="12"/>
      <c r="O54" s="52"/>
      <c r="Q54" s="97" t="s">
        <v>244</v>
      </c>
      <c r="R54" s="98" t="s">
        <v>245</v>
      </c>
      <c r="S54" s="16"/>
      <c r="T54" s="17"/>
      <c r="U54" s="99"/>
    </row>
    <row r="55" spans="2:21" ht="16.5" customHeight="1" x14ac:dyDescent="0.25">
      <c r="B55" s="315" t="str">
        <f>PROPER(Q67)</f>
        <v>Pogórze Orawsko-Jordanowskie</v>
      </c>
      <c r="D55" s="84">
        <f>(S67)</f>
        <v>0</v>
      </c>
      <c r="F55" s="3" t="str">
        <f t="shared" si="6"/>
        <v/>
      </c>
      <c r="G55" s="3"/>
      <c r="H55" s="3" t="str">
        <f t="shared" si="7"/>
        <v/>
      </c>
      <c r="K55" s="48" t="s">
        <v>77</v>
      </c>
      <c r="L55" s="6" t="s">
        <v>78</v>
      </c>
      <c r="M55" s="9"/>
      <c r="N55" s="8"/>
      <c r="O55" s="49"/>
      <c r="Q55" s="48" t="s">
        <v>246</v>
      </c>
      <c r="R55" s="6" t="s">
        <v>247</v>
      </c>
      <c r="S55" s="9"/>
      <c r="T55" s="8"/>
      <c r="U55" s="49"/>
    </row>
    <row r="56" spans="2:21" ht="16.5" customHeight="1" x14ac:dyDescent="0.25">
      <c r="B56" s="314" t="str">
        <f>PROPER(Q76)</f>
        <v>Działy Orawskie</v>
      </c>
      <c r="C56" s="85"/>
      <c r="D56" s="81">
        <f>(S76)</f>
        <v>0</v>
      </c>
      <c r="E56" s="86"/>
      <c r="F56" s="80" t="str">
        <f t="shared" si="6"/>
        <v/>
      </c>
      <c r="G56" s="80"/>
      <c r="H56" s="80" t="str">
        <f t="shared" si="7"/>
        <v/>
      </c>
      <c r="K56" s="66"/>
      <c r="L56" s="67"/>
      <c r="M56" s="340"/>
      <c r="N56" s="67"/>
      <c r="O56" s="68"/>
      <c r="Q56" s="100"/>
      <c r="R56" s="101"/>
      <c r="S56" s="341"/>
      <c r="T56" s="101"/>
      <c r="U56" s="102"/>
    </row>
    <row r="57" spans="2:21" ht="16.5" customHeight="1" x14ac:dyDescent="0.25">
      <c r="B57" s="148" t="str">
        <f>PROPER(Q85)</f>
        <v>Pogórza Przedtatrzańskie</v>
      </c>
      <c r="D57" s="84">
        <f>(S85)</f>
        <v>0</v>
      </c>
      <c r="F57" s="3" t="str">
        <f t="shared" si="6"/>
        <v/>
      </c>
      <c r="G57" s="3"/>
      <c r="H57" s="3" t="str">
        <f t="shared" si="7"/>
        <v/>
      </c>
    </row>
    <row r="58" spans="2:21" ht="16.5" customHeight="1" x14ac:dyDescent="0.25">
      <c r="B58" s="149" t="str">
        <f>PROPER(Q94)</f>
        <v>Tatry Reglowe</v>
      </c>
      <c r="C58" s="85"/>
      <c r="D58" s="81">
        <f>(S94)</f>
        <v>0</v>
      </c>
      <c r="E58" s="86"/>
      <c r="F58" s="80" t="str">
        <f t="shared" si="6"/>
        <v/>
      </c>
      <c r="G58" s="80"/>
      <c r="H58" s="80" t="str">
        <f t="shared" si="7"/>
        <v/>
      </c>
      <c r="K58" s="32" t="s">
        <v>79</v>
      </c>
      <c r="L58" s="10"/>
      <c r="M58" s="33">
        <f>COUNTA(M60:M65)</f>
        <v>0</v>
      </c>
      <c r="N58" s="34"/>
      <c r="O58" s="35">
        <f>COUNTA(O60:O65)</f>
        <v>0</v>
      </c>
      <c r="Q58" s="89" t="s">
        <v>248</v>
      </c>
      <c r="R58" s="15"/>
      <c r="S58" s="90">
        <f>COUNTA(S60:S65)</f>
        <v>0</v>
      </c>
      <c r="T58" s="91"/>
      <c r="U58" s="92">
        <f>COUNTA(U60:U65)</f>
        <v>0</v>
      </c>
    </row>
    <row r="59" spans="2:21" ht="16.5" customHeight="1" x14ac:dyDescent="0.25">
      <c r="B59" s="148" t="str">
        <f>PROPER(Q103)</f>
        <v>Tatry Zachodnie</v>
      </c>
      <c r="D59" s="84">
        <f>(S103)</f>
        <v>0</v>
      </c>
      <c r="F59" s="3" t="str">
        <f t="shared" si="6"/>
        <v/>
      </c>
      <c r="G59" s="3"/>
      <c r="H59" s="3" t="str">
        <f t="shared" si="7"/>
        <v/>
      </c>
      <c r="K59" s="40" t="s">
        <v>0</v>
      </c>
      <c r="L59" s="41" t="s">
        <v>15</v>
      </c>
      <c r="M59" s="42" t="s">
        <v>3</v>
      </c>
      <c r="N59" s="41" t="s">
        <v>16</v>
      </c>
      <c r="O59" s="43" t="s">
        <v>6</v>
      </c>
      <c r="Q59" s="93" t="s">
        <v>0</v>
      </c>
      <c r="R59" s="94" t="s">
        <v>15</v>
      </c>
      <c r="S59" s="95" t="s">
        <v>3</v>
      </c>
      <c r="T59" s="94" t="s">
        <v>16</v>
      </c>
      <c r="U59" s="96" t="s">
        <v>6</v>
      </c>
    </row>
    <row r="60" spans="2:21" ht="16.5" customHeight="1" x14ac:dyDescent="0.25">
      <c r="B60" s="149" t="str">
        <f>PROPER(Q112)</f>
        <v>Tatry Wysokie</v>
      </c>
      <c r="C60" s="85"/>
      <c r="D60" s="81">
        <f>(S112)</f>
        <v>0</v>
      </c>
      <c r="E60" s="86"/>
      <c r="F60" s="80" t="str">
        <f t="shared" si="6"/>
        <v/>
      </c>
      <c r="G60" s="80"/>
      <c r="H60" s="80" t="str">
        <f t="shared" si="7"/>
        <v/>
      </c>
      <c r="K60" s="48" t="s">
        <v>80</v>
      </c>
      <c r="L60" s="6" t="s">
        <v>81</v>
      </c>
      <c r="M60" s="9"/>
      <c r="N60" s="8"/>
      <c r="O60" s="49"/>
      <c r="Q60" s="48" t="s">
        <v>249</v>
      </c>
      <c r="R60" s="6" t="s">
        <v>250</v>
      </c>
      <c r="S60" s="9"/>
      <c r="T60" s="8"/>
      <c r="U60" s="49"/>
    </row>
    <row r="61" spans="2:21" ht="16.5" customHeight="1" x14ac:dyDescent="0.25">
      <c r="B61" s="148" t="str">
        <f>PROPER(Q121)</f>
        <v>Magura Spiska</v>
      </c>
      <c r="D61" s="84">
        <f>(S121)</f>
        <v>0</v>
      </c>
      <c r="F61" s="3" t="str">
        <f t="shared" si="6"/>
        <v/>
      </c>
      <c r="G61" s="3"/>
      <c r="H61" s="3" t="str">
        <f t="shared" si="7"/>
        <v/>
      </c>
      <c r="K61" s="50" t="s">
        <v>82</v>
      </c>
      <c r="L61" s="51" t="s">
        <v>83</v>
      </c>
      <c r="M61" s="11"/>
      <c r="N61" s="12"/>
      <c r="O61" s="52"/>
      <c r="Q61" s="97" t="s">
        <v>251</v>
      </c>
      <c r="R61" s="98" t="s">
        <v>252</v>
      </c>
      <c r="S61" s="16"/>
      <c r="T61" s="17"/>
      <c r="U61" s="99"/>
    </row>
    <row r="62" spans="2:21" ht="16.5" customHeight="1" x14ac:dyDescent="0.25">
      <c r="B62" s="149" t="str">
        <f>PROPER(Q130)</f>
        <v>Pieniny</v>
      </c>
      <c r="C62" s="85"/>
      <c r="D62" s="81">
        <f>(S130)</f>
        <v>0</v>
      </c>
      <c r="E62" s="86"/>
      <c r="F62" s="80" t="str">
        <f t="shared" si="6"/>
        <v/>
      </c>
      <c r="G62" s="80"/>
      <c r="H62" s="80" t="str">
        <f t="shared" si="7"/>
        <v/>
      </c>
      <c r="K62" s="48" t="s">
        <v>84</v>
      </c>
      <c r="L62" s="6" t="s">
        <v>85</v>
      </c>
      <c r="M62" s="9"/>
      <c r="N62" s="8"/>
      <c r="O62" s="49"/>
      <c r="Q62" s="48" t="s">
        <v>253</v>
      </c>
      <c r="R62" s="6" t="s">
        <v>254</v>
      </c>
      <c r="S62" s="9"/>
      <c r="T62" s="8"/>
      <c r="U62" s="49"/>
    </row>
    <row r="63" spans="2:21" ht="16.5" customHeight="1" x14ac:dyDescent="0.25">
      <c r="B63" s="315" t="str">
        <f>PROPER(Q139)</f>
        <v>Gorce</v>
      </c>
      <c r="D63" s="84">
        <f>(S139)</f>
        <v>0</v>
      </c>
      <c r="F63" s="3" t="str">
        <f t="shared" si="6"/>
        <v/>
      </c>
      <c r="G63" s="3"/>
      <c r="H63" s="3" t="str">
        <f t="shared" si="7"/>
        <v/>
      </c>
      <c r="K63" s="50" t="s">
        <v>86</v>
      </c>
      <c r="L63" s="51" t="s">
        <v>87</v>
      </c>
      <c r="M63" s="11"/>
      <c r="N63" s="12"/>
      <c r="O63" s="52"/>
      <c r="Q63" s="97" t="s">
        <v>255</v>
      </c>
      <c r="R63" s="98" t="s">
        <v>256</v>
      </c>
      <c r="S63" s="16"/>
      <c r="T63" s="17"/>
      <c r="U63" s="99"/>
    </row>
    <row r="64" spans="2:21" ht="16.5" customHeight="1" x14ac:dyDescent="0.25">
      <c r="B64" s="314" t="str">
        <f>PROPER(Q148)</f>
        <v>Beskid Wyspowy</v>
      </c>
      <c r="C64" s="85"/>
      <c r="D64" s="81">
        <f>(S148)</f>
        <v>0</v>
      </c>
      <c r="E64" s="86"/>
      <c r="F64" s="80" t="str">
        <f t="shared" si="6"/>
        <v/>
      </c>
      <c r="G64" s="80"/>
      <c r="H64" s="80" t="str">
        <f t="shared" si="7"/>
        <v/>
      </c>
      <c r="K64" s="48" t="s">
        <v>88</v>
      </c>
      <c r="L64" s="6" t="s">
        <v>89</v>
      </c>
      <c r="M64" s="9"/>
      <c r="N64" s="8"/>
      <c r="O64" s="49"/>
      <c r="Q64" s="48"/>
      <c r="R64" s="6"/>
      <c r="S64" s="7"/>
      <c r="T64" s="6"/>
      <c r="U64" s="49"/>
    </row>
    <row r="65" spans="1:21" ht="16.5" customHeight="1" x14ac:dyDescent="0.25">
      <c r="B65" s="315" t="str">
        <f>PROPER(Q157)</f>
        <v>Beskid Sądecki</v>
      </c>
      <c r="D65" s="84">
        <f>(S157)</f>
        <v>0</v>
      </c>
      <c r="F65" s="3" t="str">
        <f t="shared" si="6"/>
        <v/>
      </c>
      <c r="G65" s="3"/>
      <c r="H65" s="3" t="str">
        <f t="shared" si="7"/>
        <v/>
      </c>
      <c r="K65" s="66"/>
      <c r="L65" s="67"/>
      <c r="M65" s="340"/>
      <c r="N65" s="67"/>
      <c r="O65" s="68"/>
      <c r="Q65" s="100"/>
      <c r="R65" s="101"/>
      <c r="S65" s="341"/>
      <c r="T65" s="101"/>
      <c r="U65" s="102"/>
    </row>
    <row r="66" spans="1:21" ht="16.5" customHeight="1" x14ac:dyDescent="0.25">
      <c r="B66" s="314" t="str">
        <f>PROPER(Q166)</f>
        <v>Pogórze Popradzkie</v>
      </c>
      <c r="C66" s="85"/>
      <c r="D66" s="81">
        <f>(S166)</f>
        <v>0</v>
      </c>
      <c r="E66" s="86"/>
      <c r="F66" s="80" t="str">
        <f t="shared" si="6"/>
        <v/>
      </c>
      <c r="G66" s="80"/>
      <c r="H66" s="80" t="str">
        <f t="shared" si="7"/>
        <v/>
      </c>
    </row>
    <row r="67" spans="1:21" ht="16.5" customHeight="1" x14ac:dyDescent="0.25">
      <c r="B67" s="315" t="str">
        <f>PROPER(Q175)</f>
        <v>Beskid Niski</v>
      </c>
      <c r="D67" s="84">
        <f>(S175)</f>
        <v>0</v>
      </c>
      <c r="F67" s="3" t="str">
        <f t="shared" si="6"/>
        <v/>
      </c>
      <c r="G67" s="3"/>
      <c r="H67" s="3" t="str">
        <f t="shared" si="7"/>
        <v/>
      </c>
      <c r="K67" s="32" t="s">
        <v>90</v>
      </c>
      <c r="L67" s="10"/>
      <c r="M67" s="33">
        <f>COUNTA(M69:M74)</f>
        <v>0</v>
      </c>
      <c r="N67" s="34"/>
      <c r="O67" s="35">
        <f>COUNTA(O69:O74)</f>
        <v>0</v>
      </c>
      <c r="Q67" s="89" t="s">
        <v>257</v>
      </c>
      <c r="R67" s="15"/>
      <c r="S67" s="90">
        <f>COUNTA(S69:S74)</f>
        <v>0</v>
      </c>
      <c r="T67" s="91"/>
      <c r="U67" s="92">
        <f>COUNTA(U69:U74)</f>
        <v>0</v>
      </c>
    </row>
    <row r="68" spans="1:21" ht="16.5" customHeight="1" x14ac:dyDescent="0.25">
      <c r="B68" s="314" t="str">
        <f>PROPER(Q184)</f>
        <v>Bieszczady</v>
      </c>
      <c r="C68" s="85"/>
      <c r="D68" s="81">
        <f>(S184)</f>
        <v>0</v>
      </c>
      <c r="E68" s="86"/>
      <c r="F68" s="80" t="str">
        <f t="shared" si="6"/>
        <v/>
      </c>
      <c r="G68" s="80"/>
      <c r="H68" s="80" t="str">
        <f t="shared" si="7"/>
        <v/>
      </c>
      <c r="K68" s="40" t="s">
        <v>0</v>
      </c>
      <c r="L68" s="41" t="s">
        <v>15</v>
      </c>
      <c r="M68" s="42" t="s">
        <v>3</v>
      </c>
      <c r="N68" s="41" t="s">
        <v>16</v>
      </c>
      <c r="O68" s="43" t="s">
        <v>6</v>
      </c>
      <c r="Q68" s="93" t="s">
        <v>0</v>
      </c>
      <c r="R68" s="94" t="s">
        <v>15</v>
      </c>
      <c r="S68" s="95" t="s">
        <v>3</v>
      </c>
      <c r="T68" s="94" t="s">
        <v>16</v>
      </c>
      <c r="U68" s="96" t="s">
        <v>6</v>
      </c>
    </row>
    <row r="69" spans="1:21" ht="16.5" customHeight="1" x14ac:dyDescent="0.25">
      <c r="B69" s="315" t="str">
        <f>PROPER(Q193)</f>
        <v>Góry Sanocko-Turczańskie</v>
      </c>
      <c r="D69" s="84">
        <f>(S193)</f>
        <v>0</v>
      </c>
      <c r="F69" s="3" t="str">
        <f t="shared" si="6"/>
        <v/>
      </c>
      <c r="G69" s="3"/>
      <c r="H69" s="3" t="str">
        <f t="shared" si="7"/>
        <v/>
      </c>
      <c r="K69" s="48" t="s">
        <v>91</v>
      </c>
      <c r="L69" s="6" t="s">
        <v>92</v>
      </c>
      <c r="M69" s="9"/>
      <c r="N69" s="8"/>
      <c r="O69" s="49"/>
      <c r="Q69" s="48" t="s">
        <v>258</v>
      </c>
      <c r="R69" s="6" t="s">
        <v>259</v>
      </c>
      <c r="S69" s="9"/>
      <c r="T69" s="8"/>
      <c r="U69" s="49"/>
    </row>
    <row r="70" spans="1:21" ht="16.5" customHeight="1" x14ac:dyDescent="0.25">
      <c r="B70" s="82" t="str">
        <f>PROPER(Q138)</f>
        <v/>
      </c>
      <c r="C70" s="85"/>
      <c r="D70" s="86"/>
      <c r="E70" s="86"/>
      <c r="F70" s="86"/>
      <c r="G70" s="86"/>
      <c r="H70" s="86"/>
      <c r="K70" s="50" t="s">
        <v>93</v>
      </c>
      <c r="L70" s="51" t="s">
        <v>94</v>
      </c>
      <c r="M70" s="11"/>
      <c r="N70" s="12"/>
      <c r="O70" s="52"/>
      <c r="Q70" s="97" t="s">
        <v>260</v>
      </c>
      <c r="R70" s="98" t="s">
        <v>261</v>
      </c>
      <c r="S70" s="16"/>
      <c r="T70" s="17"/>
      <c r="U70" s="99"/>
    </row>
    <row r="71" spans="1:21" ht="16.5" customHeight="1" x14ac:dyDescent="0.25">
      <c r="K71" s="48" t="s">
        <v>95</v>
      </c>
      <c r="L71" s="6" t="s">
        <v>96</v>
      </c>
      <c r="M71" s="9"/>
      <c r="N71" s="8"/>
      <c r="O71" s="49"/>
      <c r="Q71" s="48" t="s">
        <v>262</v>
      </c>
      <c r="R71" s="6" t="s">
        <v>263</v>
      </c>
      <c r="S71" s="9"/>
      <c r="T71" s="8"/>
      <c r="U71" s="49"/>
    </row>
    <row r="72" spans="1:21" ht="16.5" customHeight="1" x14ac:dyDescent="0.25">
      <c r="A72" s="56"/>
      <c r="B72" s="57" t="s">
        <v>442</v>
      </c>
      <c r="C72" s="58"/>
      <c r="D72" s="59"/>
      <c r="E72" s="59"/>
      <c r="F72" s="59"/>
      <c r="G72" s="59"/>
      <c r="H72" s="59"/>
      <c r="I72" s="60"/>
      <c r="K72" s="50" t="s">
        <v>97</v>
      </c>
      <c r="L72" s="51" t="s">
        <v>98</v>
      </c>
      <c r="M72" s="11"/>
      <c r="N72" s="12"/>
      <c r="O72" s="52"/>
      <c r="Q72" s="97"/>
      <c r="R72" s="98"/>
      <c r="S72" s="342"/>
      <c r="T72" s="98"/>
      <c r="U72" s="99"/>
    </row>
    <row r="73" spans="1:21" ht="16.5" customHeight="1" x14ac:dyDescent="0.25">
      <c r="K73" s="48" t="s">
        <v>99</v>
      </c>
      <c r="L73" s="6" t="s">
        <v>100</v>
      </c>
      <c r="M73" s="9"/>
      <c r="N73" s="8"/>
      <c r="O73" s="49"/>
      <c r="Q73" s="48"/>
      <c r="R73" s="6"/>
      <c r="S73" s="7"/>
      <c r="T73" s="6"/>
      <c r="U73" s="49"/>
    </row>
    <row r="74" spans="1:21" ht="16.5" customHeight="1" x14ac:dyDescent="0.25">
      <c r="K74" s="66" t="s">
        <v>101</v>
      </c>
      <c r="L74" s="67" t="s">
        <v>102</v>
      </c>
      <c r="M74" s="13"/>
      <c r="N74" s="14"/>
      <c r="O74" s="68"/>
      <c r="Q74" s="100"/>
      <c r="R74" s="101"/>
      <c r="S74" s="341"/>
      <c r="T74" s="101"/>
      <c r="U74" s="102"/>
    </row>
    <row r="76" spans="1:21" ht="16.5" customHeight="1" x14ac:dyDescent="0.25">
      <c r="K76" s="32" t="s">
        <v>103</v>
      </c>
      <c r="L76" s="10"/>
      <c r="M76" s="33">
        <f>COUNTA(M78:M83)</f>
        <v>0</v>
      </c>
      <c r="N76" s="34"/>
      <c r="O76" s="35">
        <f>COUNTA(O78:O83)</f>
        <v>0</v>
      </c>
      <c r="Q76" s="89" t="s">
        <v>264</v>
      </c>
      <c r="R76" s="15"/>
      <c r="S76" s="90">
        <f>COUNTA(S78:S83)</f>
        <v>0</v>
      </c>
      <c r="T76" s="91"/>
      <c r="U76" s="92">
        <f>COUNTA(U78:U83)</f>
        <v>0</v>
      </c>
    </row>
    <row r="77" spans="1:21" ht="16.5" customHeight="1" x14ac:dyDescent="0.25">
      <c r="K77" s="40" t="s">
        <v>0</v>
      </c>
      <c r="L77" s="41" t="s">
        <v>15</v>
      </c>
      <c r="M77" s="42" t="s">
        <v>3</v>
      </c>
      <c r="N77" s="41" t="s">
        <v>16</v>
      </c>
      <c r="O77" s="43" t="s">
        <v>6</v>
      </c>
      <c r="Q77" s="93" t="s">
        <v>0</v>
      </c>
      <c r="R77" s="94" t="s">
        <v>15</v>
      </c>
      <c r="S77" s="95" t="s">
        <v>3</v>
      </c>
      <c r="T77" s="94" t="s">
        <v>16</v>
      </c>
      <c r="U77" s="96" t="s">
        <v>6</v>
      </c>
    </row>
    <row r="78" spans="1:21" ht="16.5" customHeight="1" x14ac:dyDescent="0.25">
      <c r="K78" s="48" t="s">
        <v>104</v>
      </c>
      <c r="L78" s="6" t="s">
        <v>105</v>
      </c>
      <c r="M78" s="9"/>
      <c r="N78" s="8"/>
      <c r="O78" s="49"/>
      <c r="Q78" s="48" t="s">
        <v>265</v>
      </c>
      <c r="R78" s="6" t="s">
        <v>266</v>
      </c>
      <c r="S78" s="9"/>
      <c r="T78" s="8"/>
      <c r="U78" s="49"/>
    </row>
    <row r="79" spans="1:21" ht="16.5" customHeight="1" x14ac:dyDescent="0.25">
      <c r="K79" s="50" t="s">
        <v>106</v>
      </c>
      <c r="L79" s="51" t="s">
        <v>107</v>
      </c>
      <c r="M79" s="11"/>
      <c r="N79" s="12"/>
      <c r="O79" s="52"/>
      <c r="Q79" s="97" t="s">
        <v>267</v>
      </c>
      <c r="R79" s="98" t="s">
        <v>268</v>
      </c>
      <c r="S79" s="16"/>
      <c r="T79" s="17"/>
      <c r="U79" s="99"/>
    </row>
    <row r="80" spans="1:21" ht="16.5" customHeight="1" x14ac:dyDescent="0.25">
      <c r="B80" s="1"/>
      <c r="C80" s="78"/>
      <c r="D80" s="4" t="str">
        <f>"KORONA dla regionu"</f>
        <v>KORONA dla regionu</v>
      </c>
      <c r="F80" s="87" t="str">
        <f>C1</f>
        <v>GÓRY</v>
      </c>
      <c r="G80" s="1"/>
      <c r="H80" s="1"/>
      <c r="K80" s="48" t="s">
        <v>108</v>
      </c>
      <c r="L80" s="6" t="s">
        <v>109</v>
      </c>
      <c r="M80" s="9"/>
      <c r="N80" s="8"/>
      <c r="O80" s="49"/>
      <c r="Q80" s="48"/>
      <c r="R80" s="6"/>
      <c r="S80" s="7"/>
      <c r="T80" s="6"/>
      <c r="U80" s="49"/>
    </row>
    <row r="81" spans="2:21" ht="16.5" customHeight="1" x14ac:dyDescent="0.25">
      <c r="D81" s="2" t="s">
        <v>428</v>
      </c>
      <c r="F81" s="1">
        <f>COUNTIF(F32:F69,"x")</f>
        <v>0</v>
      </c>
      <c r="G81" s="88" t="str">
        <f>"z 30"</f>
        <v>z 30</v>
      </c>
      <c r="K81" s="50" t="s">
        <v>110</v>
      </c>
      <c r="L81" s="51" t="s">
        <v>111</v>
      </c>
      <c r="M81" s="11"/>
      <c r="N81" s="12"/>
      <c r="O81" s="52"/>
      <c r="Q81" s="97"/>
      <c r="R81" s="98"/>
      <c r="S81" s="342"/>
      <c r="T81" s="98"/>
      <c r="U81" s="99"/>
    </row>
    <row r="82" spans="2:21" ht="16.5" customHeight="1" x14ac:dyDescent="0.25">
      <c r="D82" s="2" t="str">
        <f>"Czy możesz już przystąpić do weryfikacji?"</f>
        <v>Czy możesz już przystąpić do weryfikacji?</v>
      </c>
      <c r="F82" s="369" t="str">
        <f>IF(F81&gt;=30,"TAK","nie")</f>
        <v>nie</v>
      </c>
      <c r="G82" s="369"/>
      <c r="K82" s="48"/>
      <c r="L82" s="6"/>
      <c r="M82" s="7"/>
      <c r="N82" s="6"/>
      <c r="O82" s="49"/>
      <c r="Q82" s="48"/>
      <c r="R82" s="6"/>
      <c r="S82" s="7"/>
      <c r="T82" s="6"/>
      <c r="U82" s="49"/>
    </row>
    <row r="83" spans="2:21" ht="16.5" customHeight="1" x14ac:dyDescent="0.25">
      <c r="K83" s="66"/>
      <c r="L83" s="67"/>
      <c r="M83" s="340"/>
      <c r="N83" s="67"/>
      <c r="O83" s="68"/>
      <c r="Q83" s="100"/>
      <c r="R83" s="101"/>
      <c r="S83" s="341"/>
      <c r="T83" s="101"/>
      <c r="U83" s="102"/>
    </row>
    <row r="85" spans="2:21" ht="16.5" customHeight="1" x14ac:dyDescent="0.25">
      <c r="K85" s="32" t="s">
        <v>112</v>
      </c>
      <c r="L85" s="10"/>
      <c r="M85" s="33">
        <f>COUNTA(M87:M92)</f>
        <v>0</v>
      </c>
      <c r="N85" s="34"/>
      <c r="O85" s="35">
        <f>COUNTA(O87:O92)</f>
        <v>0</v>
      </c>
      <c r="Q85" s="317" t="s">
        <v>269</v>
      </c>
      <c r="R85" s="318"/>
      <c r="S85" s="332">
        <f>COUNTA(S87:S92)</f>
        <v>0</v>
      </c>
      <c r="T85" s="333"/>
      <c r="U85" s="334">
        <f>COUNTA(U87:U92)</f>
        <v>0</v>
      </c>
    </row>
    <row r="86" spans="2:21" ht="16.5" customHeight="1" x14ac:dyDescent="0.25">
      <c r="K86" s="40" t="s">
        <v>0</v>
      </c>
      <c r="L86" s="41" t="s">
        <v>15</v>
      </c>
      <c r="M86" s="42" t="s">
        <v>3</v>
      </c>
      <c r="N86" s="41" t="s">
        <v>16</v>
      </c>
      <c r="O86" s="43" t="s">
        <v>6</v>
      </c>
      <c r="Q86" s="319" t="s">
        <v>0</v>
      </c>
      <c r="R86" s="320" t="s">
        <v>15</v>
      </c>
      <c r="S86" s="321" t="s">
        <v>3</v>
      </c>
      <c r="T86" s="320" t="s">
        <v>16</v>
      </c>
      <c r="U86" s="322" t="s">
        <v>6</v>
      </c>
    </row>
    <row r="87" spans="2:21" ht="16.5" customHeight="1" x14ac:dyDescent="0.25">
      <c r="K87" s="48" t="s">
        <v>113</v>
      </c>
      <c r="L87" s="6" t="s">
        <v>114</v>
      </c>
      <c r="M87" s="9"/>
      <c r="N87" s="8"/>
      <c r="O87" s="49"/>
      <c r="Q87" s="48" t="s">
        <v>270</v>
      </c>
      <c r="R87" s="6" t="s">
        <v>271</v>
      </c>
      <c r="S87" s="9"/>
      <c r="T87" s="8"/>
      <c r="U87" s="49"/>
    </row>
    <row r="88" spans="2:21" ht="16.5" customHeight="1" x14ac:dyDescent="0.25">
      <c r="K88" s="50" t="s">
        <v>115</v>
      </c>
      <c r="L88" s="51" t="s">
        <v>116</v>
      </c>
      <c r="M88" s="11"/>
      <c r="N88" s="12"/>
      <c r="O88" s="52"/>
      <c r="Q88" s="323" t="s">
        <v>272</v>
      </c>
      <c r="R88" s="324" t="s">
        <v>273</v>
      </c>
      <c r="S88" s="325"/>
      <c r="T88" s="326"/>
      <c r="U88" s="327"/>
    </row>
    <row r="89" spans="2:21" ht="16.5" customHeight="1" x14ac:dyDescent="0.25">
      <c r="K89" s="48" t="s">
        <v>117</v>
      </c>
      <c r="L89" s="6" t="s">
        <v>118</v>
      </c>
      <c r="M89" s="9"/>
      <c r="N89" s="8"/>
      <c r="O89" s="49"/>
      <c r="Q89" s="48" t="s">
        <v>274</v>
      </c>
      <c r="R89" s="6" t="s">
        <v>275</v>
      </c>
      <c r="S89" s="9"/>
      <c r="T89" s="8"/>
      <c r="U89" s="49"/>
    </row>
    <row r="90" spans="2:21" ht="16.5" customHeight="1" x14ac:dyDescent="0.25">
      <c r="B90" s="1"/>
      <c r="C90" s="78"/>
      <c r="D90" s="4" t="str">
        <f>"WIELKA KORONA dla regionu"</f>
        <v>WIELKA KORONA dla regionu</v>
      </c>
      <c r="F90" s="87" t="str">
        <f>C1</f>
        <v>GÓRY</v>
      </c>
      <c r="G90" s="1"/>
      <c r="K90" s="50" t="s">
        <v>119</v>
      </c>
      <c r="L90" s="51" t="s">
        <v>120</v>
      </c>
      <c r="M90" s="11"/>
      <c r="N90" s="12"/>
      <c r="O90" s="52"/>
      <c r="Q90" s="323" t="s">
        <v>276</v>
      </c>
      <c r="R90" s="324" t="s">
        <v>277</v>
      </c>
      <c r="S90" s="325"/>
      <c r="T90" s="326"/>
      <c r="U90" s="327"/>
    </row>
    <row r="91" spans="2:21" ht="16.5" customHeight="1" x14ac:dyDescent="0.25">
      <c r="D91" s="2" t="s">
        <v>428</v>
      </c>
      <c r="F91" s="1">
        <f>COUNTIF(H32:H69,"x")</f>
        <v>0</v>
      </c>
      <c r="G91" s="88" t="str">
        <f>"z 30"</f>
        <v>z 30</v>
      </c>
      <c r="K91" s="48" t="s">
        <v>121</v>
      </c>
      <c r="L91" s="6" t="s">
        <v>122</v>
      </c>
      <c r="M91" s="9"/>
      <c r="N91" s="8"/>
      <c r="O91" s="49"/>
      <c r="Q91" s="48"/>
      <c r="R91" s="6"/>
      <c r="S91" s="7"/>
      <c r="T91" s="6"/>
      <c r="U91" s="49"/>
    </row>
    <row r="92" spans="2:21" ht="16.5" customHeight="1" x14ac:dyDescent="0.25">
      <c r="D92" s="2" t="str">
        <f>"Czy możesz już przystąpić do weryfikacji?"</f>
        <v>Czy możesz już przystąpić do weryfikacji?</v>
      </c>
      <c r="F92" s="369" t="str">
        <f>IF(F91&gt;=30,"TAK","nie")</f>
        <v>nie</v>
      </c>
      <c r="G92" s="369"/>
      <c r="K92" s="66"/>
      <c r="L92" s="67"/>
      <c r="M92" s="340"/>
      <c r="N92" s="67"/>
      <c r="O92" s="68"/>
      <c r="Q92" s="328"/>
      <c r="R92" s="329"/>
      <c r="S92" s="330"/>
      <c r="T92" s="329"/>
      <c r="U92" s="331"/>
    </row>
    <row r="94" spans="2:21" ht="16.5" customHeight="1" x14ac:dyDescent="0.25">
      <c r="K94" s="32" t="s">
        <v>123</v>
      </c>
      <c r="L94" s="10"/>
      <c r="M94" s="33">
        <f>COUNTA(M96:M101)</f>
        <v>0</v>
      </c>
      <c r="N94" s="34"/>
      <c r="O94" s="35">
        <f>COUNTA(O96:O101)</f>
        <v>0</v>
      </c>
      <c r="Q94" s="317" t="s">
        <v>278</v>
      </c>
      <c r="R94" s="318"/>
      <c r="S94" s="332">
        <f>COUNTA(S96:S101)</f>
        <v>0</v>
      </c>
      <c r="T94" s="333"/>
      <c r="U94" s="334">
        <f>COUNTA(U96:U101)</f>
        <v>0</v>
      </c>
    </row>
    <row r="95" spans="2:21" ht="16.5" customHeight="1" x14ac:dyDescent="0.25">
      <c r="K95" s="40" t="s">
        <v>0</v>
      </c>
      <c r="L95" s="41" t="s">
        <v>15</v>
      </c>
      <c r="M95" s="42" t="s">
        <v>3</v>
      </c>
      <c r="N95" s="41" t="s">
        <v>16</v>
      </c>
      <c r="O95" s="43" t="s">
        <v>6</v>
      </c>
      <c r="Q95" s="319" t="s">
        <v>0</v>
      </c>
      <c r="R95" s="320" t="s">
        <v>15</v>
      </c>
      <c r="S95" s="321" t="s">
        <v>3</v>
      </c>
      <c r="T95" s="320" t="s">
        <v>16</v>
      </c>
      <c r="U95" s="322" t="s">
        <v>6</v>
      </c>
    </row>
    <row r="96" spans="2:21" ht="16.5" customHeight="1" x14ac:dyDescent="0.25">
      <c r="K96" s="48" t="s">
        <v>124</v>
      </c>
      <c r="L96" s="6" t="s">
        <v>125</v>
      </c>
      <c r="M96" s="9"/>
      <c r="N96" s="8"/>
      <c r="O96" s="49"/>
      <c r="Q96" s="48" t="s">
        <v>279</v>
      </c>
      <c r="R96" s="6" t="s">
        <v>280</v>
      </c>
      <c r="S96" s="9"/>
      <c r="T96" s="8"/>
      <c r="U96" s="49"/>
    </row>
    <row r="97" spans="11:21" ht="16.5" customHeight="1" x14ac:dyDescent="0.25">
      <c r="K97" s="50" t="s">
        <v>126</v>
      </c>
      <c r="L97" s="51" t="s">
        <v>127</v>
      </c>
      <c r="M97" s="11"/>
      <c r="N97" s="12"/>
      <c r="O97" s="52"/>
      <c r="Q97" s="323" t="s">
        <v>281</v>
      </c>
      <c r="R97" s="324" t="s">
        <v>282</v>
      </c>
      <c r="S97" s="325"/>
      <c r="T97" s="326"/>
      <c r="U97" s="327"/>
    </row>
    <row r="98" spans="11:21" ht="16.5" customHeight="1" x14ac:dyDescent="0.25">
      <c r="K98" s="48" t="s">
        <v>128</v>
      </c>
      <c r="L98" s="6" t="s">
        <v>129</v>
      </c>
      <c r="M98" s="9"/>
      <c r="N98" s="8"/>
      <c r="O98" s="49"/>
      <c r="Q98" s="48" t="s">
        <v>283</v>
      </c>
      <c r="R98" s="6" t="s">
        <v>284</v>
      </c>
      <c r="S98" s="9"/>
      <c r="T98" s="8"/>
      <c r="U98" s="49"/>
    </row>
    <row r="99" spans="11:21" ht="16.5" customHeight="1" x14ac:dyDescent="0.25">
      <c r="K99" s="50" t="s">
        <v>130</v>
      </c>
      <c r="L99" s="51" t="s">
        <v>131</v>
      </c>
      <c r="M99" s="11"/>
      <c r="N99" s="12"/>
      <c r="O99" s="52"/>
      <c r="Q99" s="323" t="s">
        <v>285</v>
      </c>
      <c r="R99" s="324" t="s">
        <v>286</v>
      </c>
      <c r="S99" s="325"/>
      <c r="T99" s="326"/>
      <c r="U99" s="327"/>
    </row>
    <row r="100" spans="11:21" ht="16.5" customHeight="1" x14ac:dyDescent="0.25">
      <c r="K100" s="48" t="s">
        <v>132</v>
      </c>
      <c r="L100" s="6" t="s">
        <v>133</v>
      </c>
      <c r="M100" s="9"/>
      <c r="N100" s="8"/>
      <c r="O100" s="49"/>
      <c r="Q100" s="48" t="s">
        <v>287</v>
      </c>
      <c r="R100" s="6" t="s">
        <v>288</v>
      </c>
      <c r="S100" s="9"/>
      <c r="T100" s="8"/>
      <c r="U100" s="49"/>
    </row>
    <row r="101" spans="11:21" ht="16.5" customHeight="1" x14ac:dyDescent="0.25">
      <c r="K101" s="66" t="s">
        <v>134</v>
      </c>
      <c r="L101" s="67" t="s">
        <v>135</v>
      </c>
      <c r="M101" s="13"/>
      <c r="N101" s="14"/>
      <c r="O101" s="68"/>
      <c r="Q101" s="328" t="s">
        <v>289</v>
      </c>
      <c r="R101" s="329" t="s">
        <v>290</v>
      </c>
      <c r="S101" s="370"/>
      <c r="T101" s="371"/>
      <c r="U101" s="331"/>
    </row>
    <row r="103" spans="11:21" ht="16.5" customHeight="1" x14ac:dyDescent="0.25">
      <c r="K103" s="32" t="s">
        <v>136</v>
      </c>
      <c r="L103" s="10"/>
      <c r="M103" s="33">
        <f>COUNTA(M105:M110)</f>
        <v>0</v>
      </c>
      <c r="N103" s="34"/>
      <c r="O103" s="35">
        <f>COUNTA(O105:O110)</f>
        <v>0</v>
      </c>
      <c r="Q103" s="317" t="s">
        <v>291</v>
      </c>
      <c r="R103" s="318"/>
      <c r="S103" s="332">
        <f>COUNTA(S105:S110)</f>
        <v>0</v>
      </c>
      <c r="T103" s="333"/>
      <c r="U103" s="334">
        <f>COUNTA(U105:U110)</f>
        <v>0</v>
      </c>
    </row>
    <row r="104" spans="11:21" ht="16.5" customHeight="1" x14ac:dyDescent="0.25">
      <c r="K104" s="40" t="s">
        <v>0</v>
      </c>
      <c r="L104" s="41" t="s">
        <v>15</v>
      </c>
      <c r="M104" s="42" t="s">
        <v>3</v>
      </c>
      <c r="N104" s="41" t="s">
        <v>16</v>
      </c>
      <c r="O104" s="43" t="s">
        <v>6</v>
      </c>
      <c r="Q104" s="319" t="s">
        <v>0</v>
      </c>
      <c r="R104" s="320" t="s">
        <v>15</v>
      </c>
      <c r="S104" s="321" t="s">
        <v>3</v>
      </c>
      <c r="T104" s="320" t="s">
        <v>16</v>
      </c>
      <c r="U104" s="322" t="s">
        <v>6</v>
      </c>
    </row>
    <row r="105" spans="11:21" ht="16.5" customHeight="1" x14ac:dyDescent="0.25">
      <c r="K105" s="48" t="s">
        <v>137</v>
      </c>
      <c r="L105" s="6" t="s">
        <v>138</v>
      </c>
      <c r="M105" s="9"/>
      <c r="N105" s="8"/>
      <c r="O105" s="49"/>
      <c r="Q105" s="48" t="s">
        <v>292</v>
      </c>
      <c r="R105" s="6" t="s">
        <v>293</v>
      </c>
      <c r="S105" s="9"/>
      <c r="T105" s="8"/>
      <c r="U105" s="49"/>
    </row>
    <row r="106" spans="11:21" ht="16.5" customHeight="1" x14ac:dyDescent="0.25">
      <c r="K106" s="50" t="s">
        <v>139</v>
      </c>
      <c r="L106" s="51" t="s">
        <v>140</v>
      </c>
      <c r="M106" s="11"/>
      <c r="N106" s="12"/>
      <c r="O106" s="52"/>
      <c r="Q106" s="323" t="s">
        <v>294</v>
      </c>
      <c r="R106" s="324" t="s">
        <v>295</v>
      </c>
      <c r="S106" s="325"/>
      <c r="T106" s="326"/>
      <c r="U106" s="327"/>
    </row>
    <row r="107" spans="11:21" ht="16.5" customHeight="1" x14ac:dyDescent="0.25">
      <c r="K107" s="48" t="s">
        <v>141</v>
      </c>
      <c r="L107" s="6" t="s">
        <v>142</v>
      </c>
      <c r="M107" s="9"/>
      <c r="N107" s="8"/>
      <c r="O107" s="49"/>
      <c r="Q107" s="48" t="s">
        <v>296</v>
      </c>
      <c r="R107" s="6" t="s">
        <v>297</v>
      </c>
      <c r="S107" s="9"/>
      <c r="T107" s="8"/>
      <c r="U107" s="49"/>
    </row>
    <row r="108" spans="11:21" ht="16.5" customHeight="1" x14ac:dyDescent="0.25">
      <c r="K108" s="50" t="s">
        <v>143</v>
      </c>
      <c r="L108" s="51" t="s">
        <v>144</v>
      </c>
      <c r="M108" s="11"/>
      <c r="N108" s="12"/>
      <c r="O108" s="52"/>
      <c r="Q108" s="323" t="s">
        <v>298</v>
      </c>
      <c r="R108" s="324" t="s">
        <v>299</v>
      </c>
      <c r="S108" s="325"/>
      <c r="T108" s="326"/>
      <c r="U108" s="327"/>
    </row>
    <row r="109" spans="11:21" ht="16.5" customHeight="1" x14ac:dyDescent="0.25">
      <c r="K109" s="48"/>
      <c r="L109" s="6"/>
      <c r="M109" s="7"/>
      <c r="N109" s="6"/>
      <c r="O109" s="49"/>
      <c r="Q109" s="48" t="s">
        <v>300</v>
      </c>
      <c r="R109" s="6" t="s">
        <v>301</v>
      </c>
      <c r="S109" s="9"/>
      <c r="T109" s="8"/>
      <c r="U109" s="49"/>
    </row>
    <row r="110" spans="11:21" ht="16.5" customHeight="1" x14ac:dyDescent="0.25">
      <c r="K110" s="66"/>
      <c r="L110" s="67"/>
      <c r="M110" s="340"/>
      <c r="N110" s="67"/>
      <c r="O110" s="68"/>
      <c r="Q110" s="328" t="s">
        <v>302</v>
      </c>
      <c r="R110" s="329" t="s">
        <v>303</v>
      </c>
      <c r="S110" s="370"/>
      <c r="T110" s="371"/>
      <c r="U110" s="331"/>
    </row>
    <row r="112" spans="11:21" ht="16.5" customHeight="1" x14ac:dyDescent="0.25">
      <c r="K112" s="32" t="s">
        <v>145</v>
      </c>
      <c r="L112" s="10"/>
      <c r="M112" s="33">
        <f>COUNTA(M114:M119)</f>
        <v>0</v>
      </c>
      <c r="N112" s="34"/>
      <c r="O112" s="35">
        <f>COUNTA(O114:O119)</f>
        <v>0</v>
      </c>
      <c r="Q112" s="317" t="s">
        <v>304</v>
      </c>
      <c r="R112" s="318"/>
      <c r="S112" s="332">
        <f>COUNTA(S114:S119)</f>
        <v>0</v>
      </c>
      <c r="T112" s="333"/>
      <c r="U112" s="334">
        <f>COUNTA(U114:U119)</f>
        <v>0</v>
      </c>
    </row>
    <row r="113" spans="11:21" ht="16.5" customHeight="1" x14ac:dyDescent="0.25">
      <c r="K113" s="40" t="s">
        <v>0</v>
      </c>
      <c r="L113" s="41" t="s">
        <v>15</v>
      </c>
      <c r="M113" s="42" t="s">
        <v>3</v>
      </c>
      <c r="N113" s="41" t="s">
        <v>16</v>
      </c>
      <c r="O113" s="43" t="s">
        <v>6</v>
      </c>
      <c r="Q113" s="319" t="s">
        <v>0</v>
      </c>
      <c r="R113" s="320" t="s">
        <v>15</v>
      </c>
      <c r="S113" s="321" t="s">
        <v>3</v>
      </c>
      <c r="T113" s="320" t="s">
        <v>16</v>
      </c>
      <c r="U113" s="322" t="s">
        <v>6</v>
      </c>
    </row>
    <row r="114" spans="11:21" ht="16.5" customHeight="1" x14ac:dyDescent="0.25">
      <c r="K114" s="48" t="s">
        <v>146</v>
      </c>
      <c r="L114" s="6" t="s">
        <v>147</v>
      </c>
      <c r="M114" s="9"/>
      <c r="N114" s="8"/>
      <c r="O114" s="49"/>
      <c r="Q114" s="48" t="s">
        <v>305</v>
      </c>
      <c r="R114" s="6" t="s">
        <v>306</v>
      </c>
      <c r="S114" s="9"/>
      <c r="T114" s="8"/>
      <c r="U114" s="49"/>
    </row>
    <row r="115" spans="11:21" ht="16.5" customHeight="1" x14ac:dyDescent="0.25">
      <c r="K115" s="50" t="s">
        <v>148</v>
      </c>
      <c r="L115" s="51" t="s">
        <v>149</v>
      </c>
      <c r="M115" s="11"/>
      <c r="N115" s="12"/>
      <c r="O115" s="52"/>
      <c r="Q115" s="323" t="s">
        <v>307</v>
      </c>
      <c r="R115" s="324" t="s">
        <v>308</v>
      </c>
      <c r="S115" s="325"/>
      <c r="T115" s="326"/>
      <c r="U115" s="327"/>
    </row>
    <row r="116" spans="11:21" ht="16.5" customHeight="1" x14ac:dyDescent="0.25">
      <c r="K116" s="48" t="s">
        <v>150</v>
      </c>
      <c r="L116" s="6" t="s">
        <v>151</v>
      </c>
      <c r="M116" s="9"/>
      <c r="N116" s="8"/>
      <c r="O116" s="49"/>
      <c r="Q116" s="48" t="s">
        <v>309</v>
      </c>
      <c r="R116" s="6" t="s">
        <v>310</v>
      </c>
      <c r="S116" s="9"/>
      <c r="T116" s="8"/>
      <c r="U116" s="49"/>
    </row>
    <row r="117" spans="11:21" ht="16.5" customHeight="1" x14ac:dyDescent="0.25">
      <c r="K117" s="50" t="s">
        <v>152</v>
      </c>
      <c r="L117" s="51" t="s">
        <v>153</v>
      </c>
      <c r="M117" s="11"/>
      <c r="N117" s="12"/>
      <c r="O117" s="52"/>
      <c r="Q117" s="323" t="s">
        <v>311</v>
      </c>
      <c r="R117" s="324" t="s">
        <v>312</v>
      </c>
      <c r="S117" s="325"/>
      <c r="T117" s="326"/>
      <c r="U117" s="327"/>
    </row>
    <row r="118" spans="11:21" ht="16.5" customHeight="1" x14ac:dyDescent="0.25">
      <c r="K118" s="48"/>
      <c r="L118" s="6"/>
      <c r="M118" s="7"/>
      <c r="N118" s="6"/>
      <c r="O118" s="49"/>
      <c r="Q118" s="48" t="s">
        <v>313</v>
      </c>
      <c r="R118" s="6" t="s">
        <v>314</v>
      </c>
      <c r="S118" s="9"/>
      <c r="T118" s="8"/>
      <c r="U118" s="49"/>
    </row>
    <row r="119" spans="11:21" ht="16.5" customHeight="1" x14ac:dyDescent="0.25">
      <c r="K119" s="66"/>
      <c r="L119" s="67"/>
      <c r="M119" s="340"/>
      <c r="N119" s="67"/>
      <c r="O119" s="68"/>
      <c r="Q119" s="328" t="s">
        <v>315</v>
      </c>
      <c r="R119" s="329" t="s">
        <v>316</v>
      </c>
      <c r="S119" s="370"/>
      <c r="T119" s="371"/>
      <c r="U119" s="331"/>
    </row>
    <row r="121" spans="11:21" ht="16.5" customHeight="1" x14ac:dyDescent="0.25">
      <c r="K121" s="32" t="s">
        <v>154</v>
      </c>
      <c r="L121" s="10"/>
      <c r="M121" s="33">
        <f>COUNTA(M123:M128)</f>
        <v>0</v>
      </c>
      <c r="N121" s="34"/>
      <c r="O121" s="35">
        <f>COUNTA(O123:O128)</f>
        <v>0</v>
      </c>
      <c r="Q121" s="317" t="s">
        <v>317</v>
      </c>
      <c r="R121" s="318"/>
      <c r="S121" s="332">
        <f>COUNTA(S123:S128)</f>
        <v>0</v>
      </c>
      <c r="T121" s="333"/>
      <c r="U121" s="334">
        <f>COUNTA(U123:U128)</f>
        <v>0</v>
      </c>
    </row>
    <row r="122" spans="11:21" ht="16.5" customHeight="1" x14ac:dyDescent="0.25">
      <c r="K122" s="40" t="s">
        <v>0</v>
      </c>
      <c r="L122" s="41" t="s">
        <v>15</v>
      </c>
      <c r="M122" s="42" t="s">
        <v>3</v>
      </c>
      <c r="N122" s="41" t="s">
        <v>16</v>
      </c>
      <c r="O122" s="43" t="s">
        <v>6</v>
      </c>
      <c r="Q122" s="319" t="s">
        <v>0</v>
      </c>
      <c r="R122" s="320" t="s">
        <v>15</v>
      </c>
      <c r="S122" s="321" t="s">
        <v>3</v>
      </c>
      <c r="T122" s="320" t="s">
        <v>16</v>
      </c>
      <c r="U122" s="322" t="s">
        <v>6</v>
      </c>
    </row>
    <row r="123" spans="11:21" ht="16.5" customHeight="1" x14ac:dyDescent="0.25">
      <c r="K123" s="48" t="s">
        <v>155</v>
      </c>
      <c r="L123" s="6" t="s">
        <v>156</v>
      </c>
      <c r="M123" s="9"/>
      <c r="N123" s="8"/>
      <c r="O123" s="49"/>
      <c r="Q123" s="48" t="s">
        <v>318</v>
      </c>
      <c r="R123" s="6" t="s">
        <v>319</v>
      </c>
      <c r="S123" s="9"/>
      <c r="T123" s="8"/>
      <c r="U123" s="49"/>
    </row>
    <row r="124" spans="11:21" ht="16.5" customHeight="1" x14ac:dyDescent="0.25">
      <c r="K124" s="50" t="s">
        <v>157</v>
      </c>
      <c r="L124" s="51" t="s">
        <v>158</v>
      </c>
      <c r="M124" s="11"/>
      <c r="N124" s="12"/>
      <c r="O124" s="52"/>
      <c r="Q124" s="323" t="s">
        <v>320</v>
      </c>
      <c r="R124" s="324" t="s">
        <v>321</v>
      </c>
      <c r="S124" s="325"/>
      <c r="T124" s="326"/>
      <c r="U124" s="327"/>
    </row>
    <row r="125" spans="11:21" ht="16.5" customHeight="1" x14ac:dyDescent="0.25">
      <c r="K125" s="48" t="s">
        <v>159</v>
      </c>
      <c r="L125" s="6" t="s">
        <v>160</v>
      </c>
      <c r="M125" s="9"/>
      <c r="N125" s="8"/>
      <c r="O125" s="49"/>
      <c r="Q125" s="48" t="s">
        <v>322</v>
      </c>
      <c r="R125" s="6" t="s">
        <v>323</v>
      </c>
      <c r="S125" s="9"/>
      <c r="T125" s="8"/>
      <c r="U125" s="49"/>
    </row>
    <row r="126" spans="11:21" ht="16.5" customHeight="1" x14ac:dyDescent="0.25">
      <c r="K126" s="50" t="s">
        <v>161</v>
      </c>
      <c r="L126" s="51" t="s">
        <v>162</v>
      </c>
      <c r="M126" s="11"/>
      <c r="N126" s="12"/>
      <c r="O126" s="52"/>
      <c r="Q126" s="323" t="s">
        <v>324</v>
      </c>
      <c r="R126" s="324" t="s">
        <v>325</v>
      </c>
      <c r="S126" s="325"/>
      <c r="T126" s="326"/>
      <c r="U126" s="327"/>
    </row>
    <row r="127" spans="11:21" ht="16.5" customHeight="1" x14ac:dyDescent="0.25">
      <c r="K127" s="48" t="s">
        <v>163</v>
      </c>
      <c r="L127" s="6" t="s">
        <v>164</v>
      </c>
      <c r="M127" s="9"/>
      <c r="N127" s="8"/>
      <c r="O127" s="49"/>
      <c r="Q127" s="48"/>
      <c r="R127" s="6"/>
      <c r="S127" s="7"/>
      <c r="T127" s="6"/>
      <c r="U127" s="49"/>
    </row>
    <row r="128" spans="11:21" ht="16.5" customHeight="1" x14ac:dyDescent="0.25">
      <c r="K128" s="66"/>
      <c r="L128" s="67"/>
      <c r="M128" s="340"/>
      <c r="N128" s="67"/>
      <c r="O128" s="68"/>
      <c r="Q128" s="328"/>
      <c r="R128" s="329"/>
      <c r="S128" s="330"/>
      <c r="T128" s="329"/>
      <c r="U128" s="331"/>
    </row>
    <row r="130" spans="11:21" ht="16.5" customHeight="1" x14ac:dyDescent="0.25">
      <c r="K130" s="32" t="s">
        <v>165</v>
      </c>
      <c r="L130" s="10"/>
      <c r="M130" s="33">
        <f>COUNTA(M132:M137)</f>
        <v>0</v>
      </c>
      <c r="N130" s="34"/>
      <c r="O130" s="35">
        <f>COUNTA(O132:O137)</f>
        <v>0</v>
      </c>
      <c r="Q130" s="317" t="s">
        <v>326</v>
      </c>
      <c r="R130" s="318"/>
      <c r="S130" s="332">
        <f>COUNTA(S132:S137)</f>
        <v>0</v>
      </c>
      <c r="T130" s="333"/>
      <c r="U130" s="334">
        <f>COUNTA(U132:U137)</f>
        <v>0</v>
      </c>
    </row>
    <row r="131" spans="11:21" ht="16.5" customHeight="1" x14ac:dyDescent="0.25">
      <c r="K131" s="40" t="s">
        <v>0</v>
      </c>
      <c r="L131" s="41" t="s">
        <v>15</v>
      </c>
      <c r="M131" s="42" t="s">
        <v>3</v>
      </c>
      <c r="N131" s="41" t="s">
        <v>16</v>
      </c>
      <c r="O131" s="43" t="s">
        <v>6</v>
      </c>
      <c r="Q131" s="319" t="s">
        <v>0</v>
      </c>
      <c r="R131" s="320" t="s">
        <v>15</v>
      </c>
      <c r="S131" s="321" t="s">
        <v>3</v>
      </c>
      <c r="T131" s="320" t="s">
        <v>16</v>
      </c>
      <c r="U131" s="322" t="s">
        <v>6</v>
      </c>
    </row>
    <row r="132" spans="11:21" ht="16.5" customHeight="1" x14ac:dyDescent="0.25">
      <c r="K132" s="48" t="s">
        <v>166</v>
      </c>
      <c r="L132" s="6" t="s">
        <v>167</v>
      </c>
      <c r="M132" s="9"/>
      <c r="N132" s="8"/>
      <c r="O132" s="49"/>
      <c r="Q132" s="48" t="s">
        <v>327</v>
      </c>
      <c r="R132" s="6" t="s">
        <v>328</v>
      </c>
      <c r="S132" s="9"/>
      <c r="T132" s="8"/>
      <c r="U132" s="49"/>
    </row>
    <row r="133" spans="11:21" ht="16.5" customHeight="1" x14ac:dyDescent="0.25">
      <c r="K133" s="50" t="s">
        <v>168</v>
      </c>
      <c r="L133" s="51" t="s">
        <v>169</v>
      </c>
      <c r="M133" s="11"/>
      <c r="N133" s="12"/>
      <c r="O133" s="52"/>
      <c r="Q133" s="323" t="s">
        <v>329</v>
      </c>
      <c r="R133" s="324" t="s">
        <v>330</v>
      </c>
      <c r="S133" s="325"/>
      <c r="T133" s="326"/>
      <c r="U133" s="327"/>
    </row>
    <row r="134" spans="11:21" ht="16.5" customHeight="1" x14ac:dyDescent="0.25">
      <c r="K134" s="48" t="s">
        <v>170</v>
      </c>
      <c r="L134" s="6" t="s">
        <v>171</v>
      </c>
      <c r="M134" s="9"/>
      <c r="N134" s="8"/>
      <c r="O134" s="49"/>
      <c r="Q134" s="48" t="s">
        <v>331</v>
      </c>
      <c r="R134" s="6" t="s">
        <v>332</v>
      </c>
      <c r="S134" s="9"/>
      <c r="T134" s="8"/>
      <c r="U134" s="49"/>
    </row>
    <row r="135" spans="11:21" ht="16.5" customHeight="1" x14ac:dyDescent="0.25">
      <c r="K135" s="50"/>
      <c r="L135" s="51"/>
      <c r="M135" s="343"/>
      <c r="N135" s="51"/>
      <c r="O135" s="52"/>
      <c r="Q135" s="323" t="s">
        <v>333</v>
      </c>
      <c r="R135" s="324" t="s">
        <v>334</v>
      </c>
      <c r="S135" s="325"/>
      <c r="T135" s="326"/>
      <c r="U135" s="327"/>
    </row>
    <row r="136" spans="11:21" ht="16.5" customHeight="1" x14ac:dyDescent="0.25">
      <c r="K136" s="48"/>
      <c r="L136" s="6"/>
      <c r="M136" s="7"/>
      <c r="N136" s="6"/>
      <c r="O136" s="49"/>
      <c r="Q136" s="48" t="s">
        <v>335</v>
      </c>
      <c r="R136" s="6" t="s">
        <v>336</v>
      </c>
      <c r="S136" s="9"/>
      <c r="T136" s="8"/>
      <c r="U136" s="49"/>
    </row>
    <row r="137" spans="11:21" ht="16.5" customHeight="1" x14ac:dyDescent="0.25">
      <c r="K137" s="66"/>
      <c r="L137" s="67"/>
      <c r="M137" s="340"/>
      <c r="N137" s="67"/>
      <c r="O137" s="68"/>
      <c r="Q137" s="328" t="s">
        <v>337</v>
      </c>
      <c r="R137" s="329" t="s">
        <v>338</v>
      </c>
      <c r="S137" s="370"/>
      <c r="T137" s="371"/>
      <c r="U137" s="331"/>
    </row>
    <row r="139" spans="11:21" ht="16.5" customHeight="1" x14ac:dyDescent="0.25">
      <c r="K139" s="36" t="s">
        <v>172</v>
      </c>
      <c r="L139" s="20"/>
      <c r="M139" s="37">
        <f>COUNTA(M141:M146)</f>
        <v>0</v>
      </c>
      <c r="N139" s="38"/>
      <c r="O139" s="39">
        <f>COUNTA(O141:O146)</f>
        <v>0</v>
      </c>
      <c r="Q139" s="89" t="s">
        <v>339</v>
      </c>
      <c r="R139" s="15"/>
      <c r="S139" s="90">
        <f>COUNTA(S141:S146)</f>
        <v>0</v>
      </c>
      <c r="T139" s="91"/>
      <c r="U139" s="92">
        <f>COUNTA(U141:U146)</f>
        <v>0</v>
      </c>
    </row>
    <row r="140" spans="11:21" ht="16.5" customHeight="1" x14ac:dyDescent="0.25">
      <c r="K140" s="44" t="s">
        <v>0</v>
      </c>
      <c r="L140" s="45" t="s">
        <v>15</v>
      </c>
      <c r="M140" s="46" t="s">
        <v>3</v>
      </c>
      <c r="N140" s="45" t="s">
        <v>16</v>
      </c>
      <c r="O140" s="47" t="s">
        <v>6</v>
      </c>
      <c r="Q140" s="93" t="s">
        <v>0</v>
      </c>
      <c r="R140" s="94" t="s">
        <v>15</v>
      </c>
      <c r="S140" s="95" t="s">
        <v>3</v>
      </c>
      <c r="T140" s="94" t="s">
        <v>16</v>
      </c>
      <c r="U140" s="96" t="s">
        <v>6</v>
      </c>
    </row>
    <row r="141" spans="11:21" ht="16.5" customHeight="1" x14ac:dyDescent="0.25">
      <c r="K141" s="48" t="s">
        <v>173</v>
      </c>
      <c r="L141" s="6" t="s">
        <v>174</v>
      </c>
      <c r="M141" s="9"/>
      <c r="N141" s="8"/>
      <c r="O141" s="49"/>
      <c r="Q141" s="48" t="s">
        <v>340</v>
      </c>
      <c r="R141" s="6" t="s">
        <v>341</v>
      </c>
      <c r="S141" s="9"/>
      <c r="T141" s="8"/>
      <c r="U141" s="49"/>
    </row>
    <row r="142" spans="11:21" ht="16.5" customHeight="1" x14ac:dyDescent="0.25">
      <c r="K142" s="53" t="s">
        <v>175</v>
      </c>
      <c r="L142" s="54" t="s">
        <v>176</v>
      </c>
      <c r="M142" s="21"/>
      <c r="N142" s="22"/>
      <c r="O142" s="55"/>
      <c r="Q142" s="97" t="s">
        <v>342</v>
      </c>
      <c r="R142" s="98" t="s">
        <v>343</v>
      </c>
      <c r="S142" s="16"/>
      <c r="T142" s="17"/>
      <c r="U142" s="99"/>
    </row>
    <row r="143" spans="11:21" ht="16.5" customHeight="1" x14ac:dyDescent="0.25">
      <c r="K143" s="48" t="s">
        <v>177</v>
      </c>
      <c r="L143" s="6" t="s">
        <v>178</v>
      </c>
      <c r="M143" s="9"/>
      <c r="N143" s="8"/>
      <c r="O143" s="49"/>
      <c r="Q143" s="48" t="s">
        <v>344</v>
      </c>
      <c r="R143" s="6" t="s">
        <v>345</v>
      </c>
      <c r="S143" s="9"/>
      <c r="T143" s="8"/>
      <c r="U143" s="49"/>
    </row>
    <row r="144" spans="11:21" ht="16.5" customHeight="1" x14ac:dyDescent="0.25">
      <c r="K144" s="53" t="s">
        <v>179</v>
      </c>
      <c r="L144" s="54" t="s">
        <v>180</v>
      </c>
      <c r="M144" s="21"/>
      <c r="N144" s="22"/>
      <c r="O144" s="55"/>
      <c r="Q144" s="97" t="s">
        <v>346</v>
      </c>
      <c r="R144" s="98" t="s">
        <v>347</v>
      </c>
      <c r="S144" s="16"/>
      <c r="T144" s="17"/>
      <c r="U144" s="99"/>
    </row>
    <row r="145" spans="11:21" ht="16.5" customHeight="1" x14ac:dyDescent="0.25">
      <c r="K145" s="48" t="s">
        <v>181</v>
      </c>
      <c r="L145" s="6" t="s">
        <v>182</v>
      </c>
      <c r="M145" s="9"/>
      <c r="N145" s="8"/>
      <c r="O145" s="49"/>
      <c r="Q145" s="48" t="s">
        <v>348</v>
      </c>
      <c r="R145" s="6" t="s">
        <v>349</v>
      </c>
      <c r="S145" s="9"/>
      <c r="T145" s="8"/>
      <c r="U145" s="49"/>
    </row>
    <row r="146" spans="11:21" ht="16.5" customHeight="1" x14ac:dyDescent="0.25">
      <c r="K146" s="69" t="s">
        <v>183</v>
      </c>
      <c r="L146" s="70" t="s">
        <v>184</v>
      </c>
      <c r="M146" s="23"/>
      <c r="N146" s="24"/>
      <c r="O146" s="71"/>
      <c r="Q146" s="100" t="s">
        <v>350</v>
      </c>
      <c r="R146" s="101" t="s">
        <v>351</v>
      </c>
      <c r="S146" s="18"/>
      <c r="T146" s="19"/>
      <c r="U146" s="102"/>
    </row>
    <row r="148" spans="11:21" ht="16.5" customHeight="1" x14ac:dyDescent="0.25">
      <c r="Q148" s="89" t="s">
        <v>352</v>
      </c>
      <c r="R148" s="15"/>
      <c r="S148" s="90">
        <f>COUNTA(S150:S155)</f>
        <v>0</v>
      </c>
      <c r="T148" s="91"/>
      <c r="U148" s="92">
        <f>COUNTA(U150:U155)</f>
        <v>0</v>
      </c>
    </row>
    <row r="149" spans="11:21" ht="16.5" customHeight="1" x14ac:dyDescent="0.25">
      <c r="Q149" s="93" t="s">
        <v>0</v>
      </c>
      <c r="R149" s="94" t="s">
        <v>15</v>
      </c>
      <c r="S149" s="95" t="s">
        <v>3</v>
      </c>
      <c r="T149" s="94" t="s">
        <v>16</v>
      </c>
      <c r="U149" s="96" t="s">
        <v>6</v>
      </c>
    </row>
    <row r="150" spans="11:21" ht="16.5" customHeight="1" x14ac:dyDescent="0.25">
      <c r="Q150" s="48" t="s">
        <v>353</v>
      </c>
      <c r="R150" s="6" t="s">
        <v>354</v>
      </c>
      <c r="S150" s="9"/>
      <c r="T150" s="8"/>
      <c r="U150" s="49"/>
    </row>
    <row r="151" spans="11:21" ht="16.5" customHeight="1" x14ac:dyDescent="0.25">
      <c r="Q151" s="97" t="s">
        <v>355</v>
      </c>
      <c r="R151" s="98" t="s">
        <v>356</v>
      </c>
      <c r="S151" s="16"/>
      <c r="T151" s="17"/>
      <c r="U151" s="99"/>
    </row>
    <row r="152" spans="11:21" ht="16.5" customHeight="1" x14ac:dyDescent="0.25">
      <c r="Q152" s="48" t="s">
        <v>357</v>
      </c>
      <c r="R152" s="6" t="s">
        <v>358</v>
      </c>
      <c r="S152" s="9"/>
      <c r="T152" s="8"/>
      <c r="U152" s="49"/>
    </row>
    <row r="153" spans="11:21" ht="16.5" customHeight="1" x14ac:dyDescent="0.25">
      <c r="Q153" s="97" t="s">
        <v>359</v>
      </c>
      <c r="R153" s="98" t="s">
        <v>360</v>
      </c>
      <c r="S153" s="16"/>
      <c r="T153" s="17"/>
      <c r="U153" s="99"/>
    </row>
    <row r="154" spans="11:21" ht="16.5" customHeight="1" x14ac:dyDescent="0.25">
      <c r="Q154" s="48" t="s">
        <v>361</v>
      </c>
      <c r="R154" s="6" t="s">
        <v>362</v>
      </c>
      <c r="S154" s="9"/>
      <c r="T154" s="8"/>
      <c r="U154" s="49"/>
    </row>
    <row r="155" spans="11:21" ht="16.5" customHeight="1" x14ac:dyDescent="0.25">
      <c r="Q155" s="100" t="s">
        <v>363</v>
      </c>
      <c r="R155" s="101" t="s">
        <v>364</v>
      </c>
      <c r="S155" s="18"/>
      <c r="T155" s="19"/>
      <c r="U155" s="102"/>
    </row>
    <row r="157" spans="11:21" ht="16.5" customHeight="1" x14ac:dyDescent="0.25">
      <c r="Q157" s="89" t="s">
        <v>365</v>
      </c>
      <c r="R157" s="15"/>
      <c r="S157" s="90">
        <f>COUNTA(S159:S164)</f>
        <v>0</v>
      </c>
      <c r="T157" s="91"/>
      <c r="U157" s="92">
        <f>COUNTA(U159:U164)</f>
        <v>0</v>
      </c>
    </row>
    <row r="158" spans="11:21" ht="16.5" customHeight="1" x14ac:dyDescent="0.25">
      <c r="Q158" s="93" t="s">
        <v>0</v>
      </c>
      <c r="R158" s="94" t="s">
        <v>15</v>
      </c>
      <c r="S158" s="95" t="s">
        <v>3</v>
      </c>
      <c r="T158" s="94" t="s">
        <v>16</v>
      </c>
      <c r="U158" s="96" t="s">
        <v>6</v>
      </c>
    </row>
    <row r="159" spans="11:21" ht="16.5" customHeight="1" x14ac:dyDescent="0.25">
      <c r="Q159" s="48" t="s">
        <v>366</v>
      </c>
      <c r="R159" s="6" t="s">
        <v>367</v>
      </c>
      <c r="S159" s="9"/>
      <c r="T159" s="8"/>
      <c r="U159" s="49"/>
    </row>
    <row r="160" spans="11:21" ht="16.5" customHeight="1" x14ac:dyDescent="0.25">
      <c r="Q160" s="97" t="s">
        <v>368</v>
      </c>
      <c r="R160" s="98" t="s">
        <v>369</v>
      </c>
      <c r="S160" s="16"/>
      <c r="T160" s="17"/>
      <c r="U160" s="99"/>
    </row>
    <row r="161" spans="17:21" ht="16.5" customHeight="1" x14ac:dyDescent="0.25">
      <c r="Q161" s="48" t="s">
        <v>370</v>
      </c>
      <c r="R161" s="6" t="s">
        <v>371</v>
      </c>
      <c r="S161" s="9"/>
      <c r="T161" s="8"/>
      <c r="U161" s="49"/>
    </row>
    <row r="162" spans="17:21" ht="16.5" customHeight="1" x14ac:dyDescent="0.25">
      <c r="Q162" s="97" t="s">
        <v>372</v>
      </c>
      <c r="R162" s="98" t="s">
        <v>373</v>
      </c>
      <c r="S162" s="16"/>
      <c r="T162" s="17"/>
      <c r="U162" s="99"/>
    </row>
    <row r="163" spans="17:21" ht="16.5" customHeight="1" x14ac:dyDescent="0.25">
      <c r="Q163" s="48" t="s">
        <v>374</v>
      </c>
      <c r="R163" s="6" t="s">
        <v>375</v>
      </c>
      <c r="S163" s="9"/>
      <c r="T163" s="8"/>
      <c r="U163" s="49"/>
    </row>
    <row r="164" spans="17:21" ht="16.5" customHeight="1" x14ac:dyDescent="0.25">
      <c r="Q164" s="100" t="s">
        <v>376</v>
      </c>
      <c r="R164" s="101" t="s">
        <v>377</v>
      </c>
      <c r="S164" s="18"/>
      <c r="T164" s="19"/>
      <c r="U164" s="102"/>
    </row>
    <row r="166" spans="17:21" ht="16.5" customHeight="1" x14ac:dyDescent="0.25">
      <c r="Q166" s="89" t="s">
        <v>378</v>
      </c>
      <c r="R166" s="15"/>
      <c r="S166" s="90">
        <f>COUNTA(S168:S173)</f>
        <v>0</v>
      </c>
      <c r="T166" s="91"/>
      <c r="U166" s="92">
        <f>COUNTA(U168:U173)</f>
        <v>0</v>
      </c>
    </row>
    <row r="167" spans="17:21" ht="16.5" customHeight="1" x14ac:dyDescent="0.25">
      <c r="Q167" s="93" t="s">
        <v>0</v>
      </c>
      <c r="R167" s="94" t="s">
        <v>15</v>
      </c>
      <c r="S167" s="95" t="s">
        <v>3</v>
      </c>
      <c r="T167" s="94" t="s">
        <v>16</v>
      </c>
      <c r="U167" s="96" t="s">
        <v>6</v>
      </c>
    </row>
    <row r="168" spans="17:21" ht="16.5" customHeight="1" x14ac:dyDescent="0.25">
      <c r="Q168" s="48" t="s">
        <v>379</v>
      </c>
      <c r="R168" s="6" t="s">
        <v>380</v>
      </c>
      <c r="S168" s="9"/>
      <c r="T168" s="8"/>
      <c r="U168" s="49"/>
    </row>
    <row r="169" spans="17:21" ht="16.5" customHeight="1" x14ac:dyDescent="0.25">
      <c r="Q169" s="97" t="s">
        <v>381</v>
      </c>
      <c r="R169" s="98" t="s">
        <v>382</v>
      </c>
      <c r="S169" s="16"/>
      <c r="T169" s="17"/>
      <c r="U169" s="99"/>
    </row>
    <row r="170" spans="17:21" ht="16.5" customHeight="1" x14ac:dyDescent="0.25">
      <c r="Q170" s="48" t="s">
        <v>383</v>
      </c>
      <c r="R170" s="6" t="s">
        <v>384</v>
      </c>
      <c r="S170" s="9"/>
      <c r="T170" s="8"/>
      <c r="U170" s="49"/>
    </row>
    <row r="171" spans="17:21" ht="16.5" customHeight="1" x14ac:dyDescent="0.25">
      <c r="Q171" s="97" t="s">
        <v>385</v>
      </c>
      <c r="R171" s="98" t="s">
        <v>386</v>
      </c>
      <c r="S171" s="16"/>
      <c r="T171" s="17"/>
      <c r="U171" s="99"/>
    </row>
    <row r="172" spans="17:21" ht="16.5" customHeight="1" x14ac:dyDescent="0.25">
      <c r="Q172" s="48"/>
      <c r="R172" s="6"/>
      <c r="S172" s="7"/>
      <c r="T172" s="6"/>
      <c r="U172" s="49"/>
    </row>
    <row r="173" spans="17:21" ht="16.5" customHeight="1" x14ac:dyDescent="0.25">
      <c r="Q173" s="100"/>
      <c r="R173" s="101"/>
      <c r="S173" s="341"/>
      <c r="T173" s="101"/>
      <c r="U173" s="102"/>
    </row>
    <row r="175" spans="17:21" ht="16.5" customHeight="1" x14ac:dyDescent="0.25">
      <c r="Q175" s="89" t="s">
        <v>387</v>
      </c>
      <c r="R175" s="15"/>
      <c r="S175" s="90">
        <f>COUNTA(S177:S182)</f>
        <v>0</v>
      </c>
      <c r="T175" s="91"/>
      <c r="U175" s="92">
        <f>COUNTA(U177:U182)</f>
        <v>0</v>
      </c>
    </row>
    <row r="176" spans="17:21" ht="16.5" customHeight="1" x14ac:dyDescent="0.25">
      <c r="Q176" s="93" t="s">
        <v>0</v>
      </c>
      <c r="R176" s="94" t="s">
        <v>15</v>
      </c>
      <c r="S176" s="95" t="s">
        <v>3</v>
      </c>
      <c r="T176" s="94" t="s">
        <v>16</v>
      </c>
      <c r="U176" s="96" t="s">
        <v>6</v>
      </c>
    </row>
    <row r="177" spans="17:21" ht="16.5" customHeight="1" x14ac:dyDescent="0.25">
      <c r="Q177" s="48" t="s">
        <v>388</v>
      </c>
      <c r="R177" s="6" t="s">
        <v>389</v>
      </c>
      <c r="S177" s="9"/>
      <c r="T177" s="8"/>
      <c r="U177" s="49"/>
    </row>
    <row r="178" spans="17:21" ht="16.5" customHeight="1" x14ac:dyDescent="0.25">
      <c r="Q178" s="97" t="s">
        <v>390</v>
      </c>
      <c r="R178" s="98" t="s">
        <v>391</v>
      </c>
      <c r="S178" s="16"/>
      <c r="T178" s="17"/>
      <c r="U178" s="99"/>
    </row>
    <row r="179" spans="17:21" ht="16.5" customHeight="1" x14ac:dyDescent="0.25">
      <c r="Q179" s="48" t="s">
        <v>392</v>
      </c>
      <c r="R179" s="6" t="s">
        <v>393</v>
      </c>
      <c r="S179" s="9"/>
      <c r="T179" s="8"/>
      <c r="U179" s="49"/>
    </row>
    <row r="180" spans="17:21" ht="16.5" customHeight="1" x14ac:dyDescent="0.25">
      <c r="Q180" s="97" t="s">
        <v>394</v>
      </c>
      <c r="R180" s="98" t="s">
        <v>395</v>
      </c>
      <c r="S180" s="16"/>
      <c r="T180" s="17"/>
      <c r="U180" s="99"/>
    </row>
    <row r="181" spans="17:21" ht="16.5" customHeight="1" x14ac:dyDescent="0.25">
      <c r="Q181" s="48" t="s">
        <v>396</v>
      </c>
      <c r="R181" s="6" t="s">
        <v>397</v>
      </c>
      <c r="S181" s="9"/>
      <c r="T181" s="8"/>
      <c r="U181" s="49"/>
    </row>
    <row r="182" spans="17:21" ht="16.5" customHeight="1" x14ac:dyDescent="0.25">
      <c r="Q182" s="100" t="s">
        <v>398</v>
      </c>
      <c r="R182" s="101" t="s">
        <v>399</v>
      </c>
      <c r="S182" s="18"/>
      <c r="T182" s="19"/>
      <c r="U182" s="102"/>
    </row>
    <row r="184" spans="17:21" ht="16.5" customHeight="1" x14ac:dyDescent="0.25">
      <c r="Q184" s="89" t="s">
        <v>400</v>
      </c>
      <c r="R184" s="15"/>
      <c r="S184" s="90">
        <f>COUNTA(S186:S191)</f>
        <v>0</v>
      </c>
      <c r="T184" s="91"/>
      <c r="U184" s="92">
        <f>COUNTA(U186:U191)</f>
        <v>0</v>
      </c>
    </row>
    <row r="185" spans="17:21" ht="16.5" customHeight="1" x14ac:dyDescent="0.25">
      <c r="Q185" s="93" t="s">
        <v>0</v>
      </c>
      <c r="R185" s="94" t="s">
        <v>15</v>
      </c>
      <c r="S185" s="95" t="s">
        <v>3</v>
      </c>
      <c r="T185" s="94" t="s">
        <v>16</v>
      </c>
      <c r="U185" s="96" t="s">
        <v>6</v>
      </c>
    </row>
    <row r="186" spans="17:21" ht="16.5" customHeight="1" x14ac:dyDescent="0.25">
      <c r="Q186" s="48" t="s">
        <v>401</v>
      </c>
      <c r="R186" s="6" t="s">
        <v>402</v>
      </c>
      <c r="S186" s="9"/>
      <c r="T186" s="8"/>
      <c r="U186" s="49"/>
    </row>
    <row r="187" spans="17:21" ht="16.5" customHeight="1" x14ac:dyDescent="0.25">
      <c r="Q187" s="97" t="s">
        <v>403</v>
      </c>
      <c r="R187" s="98" t="s">
        <v>404</v>
      </c>
      <c r="S187" s="16"/>
      <c r="T187" s="17"/>
      <c r="U187" s="99"/>
    </row>
    <row r="188" spans="17:21" ht="16.5" customHeight="1" x14ac:dyDescent="0.25">
      <c r="Q188" s="48" t="s">
        <v>405</v>
      </c>
      <c r="R188" s="6" t="s">
        <v>406</v>
      </c>
      <c r="S188" s="9"/>
      <c r="T188" s="8"/>
      <c r="U188" s="49"/>
    </row>
    <row r="189" spans="17:21" ht="16.5" customHeight="1" x14ac:dyDescent="0.25">
      <c r="Q189" s="97" t="s">
        <v>407</v>
      </c>
      <c r="R189" s="98" t="s">
        <v>408</v>
      </c>
      <c r="S189" s="16"/>
      <c r="T189" s="17"/>
      <c r="U189" s="99"/>
    </row>
    <row r="190" spans="17:21" ht="16.5" customHeight="1" x14ac:dyDescent="0.25">
      <c r="Q190" s="48" t="s">
        <v>409</v>
      </c>
      <c r="R190" s="6" t="s">
        <v>410</v>
      </c>
      <c r="S190" s="9"/>
      <c r="T190" s="8"/>
      <c r="U190" s="49"/>
    </row>
    <row r="191" spans="17:21" ht="16.5" customHeight="1" x14ac:dyDescent="0.25">
      <c r="Q191" s="100" t="s">
        <v>411</v>
      </c>
      <c r="R191" s="101" t="s">
        <v>412</v>
      </c>
      <c r="S191" s="18"/>
      <c r="T191" s="19"/>
      <c r="U191" s="102"/>
    </row>
    <row r="193" spans="2:21" ht="16.5" customHeight="1" x14ac:dyDescent="0.25">
      <c r="Q193" s="89" t="s">
        <v>413</v>
      </c>
      <c r="R193" s="15"/>
      <c r="S193" s="90">
        <f>COUNTA(S195:S200)</f>
        <v>0</v>
      </c>
      <c r="T193" s="91"/>
      <c r="U193" s="92">
        <f>COUNTA(U195:U200)</f>
        <v>0</v>
      </c>
    </row>
    <row r="194" spans="2:21" ht="16.5" customHeight="1" x14ac:dyDescent="0.25">
      <c r="Q194" s="93" t="s">
        <v>0</v>
      </c>
      <c r="R194" s="94" t="s">
        <v>15</v>
      </c>
      <c r="S194" s="95" t="s">
        <v>3</v>
      </c>
      <c r="T194" s="94" t="s">
        <v>16</v>
      </c>
      <c r="U194" s="96" t="s">
        <v>6</v>
      </c>
    </row>
    <row r="195" spans="2:21" ht="16.5" customHeight="1" x14ac:dyDescent="0.25">
      <c r="Q195" s="48" t="s">
        <v>414</v>
      </c>
      <c r="R195" s="6" t="s">
        <v>415</v>
      </c>
      <c r="S195" s="9"/>
      <c r="T195" s="8"/>
      <c r="U195" s="49"/>
    </row>
    <row r="196" spans="2:21" ht="16.5" customHeight="1" x14ac:dyDescent="0.25">
      <c r="C196"/>
      <c r="Q196" s="97" t="s">
        <v>416</v>
      </c>
      <c r="R196" s="98" t="s">
        <v>417</v>
      </c>
      <c r="S196" s="16"/>
      <c r="T196" s="17"/>
      <c r="U196" s="99"/>
    </row>
    <row r="197" spans="2:21" ht="16.5" customHeight="1" x14ac:dyDescent="0.25">
      <c r="B197" s="1"/>
      <c r="C197" s="1"/>
      <c r="D197" s="1"/>
      <c r="E197" s="1"/>
      <c r="F197" s="1"/>
      <c r="G197" s="1"/>
      <c r="H197" s="1"/>
      <c r="Q197" s="48" t="s">
        <v>418</v>
      </c>
      <c r="R197" s="6" t="s">
        <v>419</v>
      </c>
      <c r="S197" s="9"/>
      <c r="T197" s="8"/>
      <c r="U197" s="49"/>
    </row>
    <row r="198" spans="2:21" ht="16.5" customHeight="1" x14ac:dyDescent="0.25">
      <c r="B198" s="4"/>
      <c r="C198" s="1"/>
      <c r="D198" s="1"/>
      <c r="E198" s="1"/>
      <c r="F198" s="1"/>
      <c r="G198" s="1"/>
      <c r="H198" s="1"/>
      <c r="Q198" s="97" t="s">
        <v>420</v>
      </c>
      <c r="R198" s="98" t="s">
        <v>421</v>
      </c>
      <c r="S198" s="16"/>
      <c r="T198" s="17"/>
      <c r="U198" s="99"/>
    </row>
    <row r="199" spans="2:21" ht="16.5" customHeight="1" x14ac:dyDescent="0.25">
      <c r="C199"/>
      <c r="Q199" s="48" t="s">
        <v>422</v>
      </c>
      <c r="R199" s="6" t="s">
        <v>423</v>
      </c>
      <c r="S199" s="9"/>
      <c r="T199" s="8"/>
      <c r="U199" s="49"/>
    </row>
    <row r="200" spans="2:21" ht="16.5" customHeight="1" x14ac:dyDescent="0.25">
      <c r="B200" s="5"/>
      <c r="C200" s="5"/>
      <c r="D200" s="3"/>
      <c r="E200" s="6"/>
      <c r="F200" s="7"/>
      <c r="G200" s="7"/>
      <c r="H200" s="6"/>
      <c r="Q200" s="100"/>
      <c r="R200" s="101"/>
      <c r="S200" s="341"/>
      <c r="T200" s="101"/>
      <c r="U200" s="102"/>
    </row>
    <row r="201" spans="2:21" ht="16.5" customHeight="1" x14ac:dyDescent="0.25">
      <c r="B201" s="5"/>
      <c r="C201" s="5"/>
      <c r="D201" s="3"/>
      <c r="E201" s="6"/>
      <c r="F201" s="3"/>
      <c r="G201" s="3"/>
      <c r="H201" s="6"/>
    </row>
    <row r="202" spans="2:21" ht="16.5" customHeight="1" x14ac:dyDescent="0.25">
      <c r="B202" s="5"/>
      <c r="C202" s="5"/>
      <c r="D202" s="6"/>
      <c r="E202" s="6"/>
      <c r="F202" s="6"/>
      <c r="G202" s="6"/>
      <c r="H202" s="6"/>
    </row>
    <row r="203" spans="2:21" ht="16.5" customHeight="1" x14ac:dyDescent="0.25">
      <c r="B203" s="5"/>
      <c r="C203" s="5"/>
      <c r="D203" s="3"/>
      <c r="E203" s="6"/>
      <c r="F203" s="3"/>
      <c r="G203" s="3"/>
      <c r="H203" s="6"/>
    </row>
    <row r="204" spans="2:21" ht="16.5" customHeight="1" x14ac:dyDescent="0.25">
      <c r="B204" s="5"/>
      <c r="C204" s="5"/>
      <c r="D204" s="3"/>
      <c r="E204" s="6"/>
      <c r="F204" s="3"/>
      <c r="G204" s="3"/>
      <c r="H204" s="6"/>
    </row>
    <row r="205" spans="2:21" ht="16.5" customHeight="1" x14ac:dyDescent="0.25">
      <c r="B205" s="5"/>
      <c r="C205" s="5"/>
      <c r="D205" s="6"/>
      <c r="E205" s="6"/>
      <c r="F205" s="6"/>
      <c r="G205" s="6"/>
      <c r="H205" s="6"/>
    </row>
    <row r="206" spans="2:21" ht="16.5" customHeight="1" x14ac:dyDescent="0.25">
      <c r="B206" s="5"/>
      <c r="C206" s="5"/>
      <c r="D206" s="3"/>
      <c r="E206" s="6"/>
      <c r="F206" s="3"/>
      <c r="G206" s="3"/>
      <c r="H206" s="6"/>
    </row>
    <row r="207" spans="2:21" ht="16.5" customHeight="1" x14ac:dyDescent="0.25">
      <c r="B207" s="5"/>
      <c r="C207" s="5"/>
      <c r="D207" s="3"/>
      <c r="E207" s="6"/>
      <c r="F207" s="3"/>
      <c r="G207" s="3"/>
      <c r="H207" s="6"/>
    </row>
    <row r="208" spans="2:21" ht="16.5" customHeight="1" x14ac:dyDescent="0.25">
      <c r="B208" s="5"/>
      <c r="C208" s="5"/>
      <c r="D208" s="6"/>
      <c r="E208" s="6"/>
      <c r="F208" s="6"/>
      <c r="G208" s="6"/>
      <c r="H208" s="6"/>
    </row>
    <row r="209" spans="2:8" ht="16.5" customHeight="1" x14ac:dyDescent="0.25">
      <c r="B209" s="5"/>
      <c r="C209" s="5"/>
      <c r="D209" s="3"/>
      <c r="E209" s="6"/>
      <c r="F209" s="3"/>
      <c r="G209" s="3"/>
      <c r="H209" s="6"/>
    </row>
    <row r="210" spans="2:8" ht="16.5" customHeight="1" x14ac:dyDescent="0.25">
      <c r="B210" s="5"/>
      <c r="C210" s="5"/>
      <c r="D210" s="3"/>
      <c r="E210" s="6"/>
      <c r="F210" s="3"/>
      <c r="G210" s="3"/>
      <c r="H210" s="6"/>
    </row>
    <row r="211" spans="2:8" ht="16.5" customHeight="1" x14ac:dyDescent="0.25">
      <c r="B211" s="5"/>
      <c r="C211" s="5"/>
      <c r="D211" s="6"/>
      <c r="E211" s="6"/>
      <c r="F211" s="6"/>
      <c r="G211" s="6"/>
      <c r="H211" s="6"/>
    </row>
    <row r="212" spans="2:8" ht="16.5" customHeight="1" x14ac:dyDescent="0.25">
      <c r="B212" s="5"/>
      <c r="C212" s="5"/>
      <c r="D212" s="3"/>
      <c r="E212" s="6"/>
      <c r="F212" s="3"/>
      <c r="G212" s="3"/>
      <c r="H212" s="6"/>
    </row>
    <row r="213" spans="2:8" ht="16.5" customHeight="1" x14ac:dyDescent="0.25">
      <c r="B213" s="5"/>
      <c r="C213" s="5"/>
      <c r="D213" s="3"/>
      <c r="E213" s="6"/>
      <c r="F213" s="3"/>
      <c r="G213" s="3"/>
      <c r="H213" s="6"/>
    </row>
    <row r="214" spans="2:8" ht="16.5" customHeight="1" x14ac:dyDescent="0.25">
      <c r="C214"/>
    </row>
  </sheetData>
  <sheetProtection algorithmName="SHA-512" hashValue="RSvMF9mPgKQXFCgPjEFeaCcTj5FLYcneyPqes/BSbOkDuFY85cOJlyb0k2Bn2DLjduHv8mrDaEWhNb0JGyC8ng==" saltValue="Ty9AQOtx+C1c3LJx+fIqYw==" spinCount="100000" sheet="1" objects="1" scenarios="1"/>
  <mergeCells count="3">
    <mergeCell ref="F92:G92"/>
    <mergeCell ref="F82:G82"/>
    <mergeCell ref="A2:I8"/>
  </mergeCells>
  <phoneticPr fontId="7" type="noConversion"/>
  <conditionalFormatting sqref="F82">
    <cfRule type="cellIs" dxfId="5" priority="7" operator="equal">
      <formula>"TAK"</formula>
    </cfRule>
  </conditionalFormatting>
  <conditionalFormatting sqref="F92">
    <cfRule type="cellIs" dxfId="4" priority="5" operator="equal">
      <formula>"TAK"</formula>
    </cfRule>
  </conditionalFormatting>
  <conditionalFormatting sqref="F32:G69">
    <cfRule type="cellIs" dxfId="3" priority="9" operator="equal">
      <formula>"x"</formula>
    </cfRule>
  </conditionalFormatting>
  <conditionalFormatting sqref="H32:H69">
    <cfRule type="cellIs" dxfId="2" priority="8" operator="equal">
      <formula>"x"</formula>
    </cfRule>
  </conditionalFormatting>
  <hyperlinks>
    <hyperlink ref="B24" r:id="rId1" xr:uid="{CFCCBBC7-75FD-40F2-A81B-A9352D6E6684}"/>
    <hyperlink ref="B17" r:id="rId2" xr:uid="{6BCD4A3E-4E38-49D7-9127-1D30FDF58B69}"/>
  </hyperlinks>
  <pageMargins left="0.7" right="0.7" top="0.75" bottom="0.75" header="0.3" footer="0.3"/>
  <pageSetup paperSize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48B64057-0515-4ED5-8ACA-572A840AEED7}">
            <xm:f>NOT(ISERROR(SEARCH("=",O2)))</xm:f>
            <xm:f>"="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O2:O1048576</xm:sqref>
        </x14:conditionalFormatting>
        <x14:conditionalFormatting xmlns:xm="http://schemas.microsoft.com/office/excel/2006/main">
          <x14:cfRule type="containsText" priority="1" operator="containsText" id="{B5C7FBE1-532B-4EF3-BED8-686931FBA325}">
            <xm:f>NOT(ISERROR(SEARCH("=",U1)))</xm:f>
            <xm:f>"="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U1:U1048576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KWP - Weryfikacja</vt:lpstr>
      <vt:lpstr>POBRZEŻA</vt:lpstr>
      <vt:lpstr>POJEZIERZA</vt:lpstr>
      <vt:lpstr>NIZINY</vt:lpstr>
      <vt:lpstr>WYŻYNY</vt:lpstr>
      <vt:lpstr>POGÓRZA</vt:lpstr>
      <vt:lpstr>GÓRY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helpdesk</dc:creator>
  <cp:lastModifiedBy>Piotr Bogobowicz</cp:lastModifiedBy>
  <dcterms:created xsi:type="dcterms:W3CDTF">2020-03-22T07:16:32Z</dcterms:created>
  <dcterms:modified xsi:type="dcterms:W3CDTF">2026-01-10T15:28:08Z</dcterms:modified>
</cp:coreProperties>
</file>